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SUBMINISTRAMENTS\0-REGISTRE DE PLECS DE CONCURSOS - PPT\PPT\PPT_2026\15_PPT_AM_S_15_26_1101440605_Implants Genoll\2-PPT+Annexos_treball\"/>
    </mc:Choice>
  </mc:AlternateContent>
  <bookViews>
    <workbookView xWindow="0" yWindow="0" windowWidth="24000" windowHeight="8700"/>
  </bookViews>
  <sheets>
    <sheet name="Hoja1" sheetId="1" r:id="rId1"/>
  </sheets>
  <definedNames>
    <definedName name="_xlnm._FilterDatabase" localSheetId="0" hidden="1">Hoja1!$A$3:$P$92</definedName>
    <definedName name="_xlnm.Print_Area" localSheetId="0">Hoja1!$A$1:$P$93</definedName>
    <definedName name="_xlnm.Print_Titles" localSheetId="0">Hoja1!$2:$3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O83" i="1" l="1"/>
  <c r="N83" i="1"/>
  <c r="O88" i="1"/>
  <c r="N88" i="1"/>
  <c r="O81" i="1"/>
  <c r="N81" i="1"/>
  <c r="O74" i="1"/>
  <c r="N74" i="1"/>
  <c r="O58" i="1"/>
  <c r="N58" i="1"/>
  <c r="O56" i="1"/>
  <c r="N56" i="1"/>
  <c r="O52" i="1"/>
  <c r="N52" i="1"/>
  <c r="N48" i="1"/>
  <c r="O48" i="1" s="1"/>
  <c r="O36" i="1"/>
  <c r="N36" i="1"/>
  <c r="O29" i="1"/>
  <c r="N29" i="1"/>
  <c r="O24" i="1"/>
  <c r="N24" i="1"/>
  <c r="O19" i="1"/>
  <c r="N19" i="1"/>
  <c r="O14" i="1"/>
  <c r="N14" i="1"/>
  <c r="O9" i="1"/>
  <c r="N9" i="1"/>
  <c r="O4" i="1"/>
  <c r="L93" i="1" l="1"/>
  <c r="L88" i="1" l="1"/>
  <c r="L83" i="1"/>
  <c r="L81" i="1"/>
  <c r="L74" i="1"/>
  <c r="L58" i="1"/>
  <c r="L56" i="1"/>
  <c r="L52" i="1"/>
  <c r="L48" i="1"/>
  <c r="L43" i="1"/>
  <c r="L36" i="1"/>
  <c r="L29" i="1"/>
  <c r="L24" i="1"/>
  <c r="L19" i="1"/>
  <c r="L14" i="1"/>
  <c r="L9" i="1"/>
  <c r="L4" i="1"/>
  <c r="N45" i="1" l="1"/>
  <c r="N44" i="1"/>
  <c r="N46" i="1"/>
  <c r="N47" i="1"/>
  <c r="N43" i="1"/>
  <c r="O43" i="1"/>
</calcChain>
</file>

<file path=xl/sharedStrings.xml><?xml version="1.0" encoding="utf-8"?>
<sst xmlns="http://schemas.openxmlformats.org/spreadsheetml/2006/main" count="346" uniqueCount="131">
  <si>
    <t>RESUM OFERTA PROVEÏDOR</t>
  </si>
  <si>
    <t>Oferta proveïdor</t>
  </si>
  <si>
    <t>Lot</t>
  </si>
  <si>
    <t>Descripcio lot</t>
  </si>
  <si>
    <t xml:space="preserve">Codi agrupador </t>
  </si>
  <si>
    <t>Descripció codi agrupador</t>
  </si>
  <si>
    <t>Components</t>
  </si>
  <si>
    <t>Preu unitari component sense IVA</t>
  </si>
  <si>
    <t>Nombre procediments</t>
  </si>
  <si>
    <t>Import procediment</t>
  </si>
  <si>
    <t>001</t>
  </si>
  <si>
    <t>PROTÈSI PRIMÀRIA</t>
  </si>
  <si>
    <t>001_CR CIMENTADA</t>
  </si>
  <si>
    <t>Pròtesi de genoll total CR (sistema conservant lligaments creuats) CIMENTADA</t>
  </si>
  <si>
    <t>component femoral</t>
  </si>
  <si>
    <t>A - Component femoral per a sistema pròtesi genoll CR primària cimentada, metàl·lic, vàries mides</t>
  </si>
  <si>
    <t>component patel·lar</t>
  </si>
  <si>
    <t>A - Component patelar/ròtula per a sistema pròtesi genoll primària cimentada, polietilè, vàries mides</t>
  </si>
  <si>
    <t>component base tibial</t>
  </si>
  <si>
    <t>A - Base tibial/component tibial per a sistema pròtesi genoll CR primària cimentada, metàl·lica, vàries mides</t>
  </si>
  <si>
    <t>component inserció tibial</t>
  </si>
  <si>
    <t>A-Inserció tibial CR mòbil polietilè, vàries mides</t>
  </si>
  <si>
    <t>A-Inserció tibial CR fix polietilè, vàries mides</t>
  </si>
  <si>
    <t>001_PS CIMENTADA</t>
  </si>
  <si>
    <t>Pròtesi de genoll total PS ( sistema posterior estabilitzat-no conservant lligaments creuats) CIMENTADA</t>
  </si>
  <si>
    <t>A - Component femoral per a sistema pròtesi genoll PS primària cimentada, metàl·lic, vàries mides</t>
  </si>
  <si>
    <t>A - Base tibial/component tibial per a sistema pròtesi genoll PS primària cimentada, metàl·lic, vàries mides</t>
  </si>
  <si>
    <t>A-Inserció tibial PS fix polietilè, vàries mides</t>
  </si>
  <si>
    <t>A-Inserció tibial PS mòbil polietilè, vàries mides</t>
  </si>
  <si>
    <t>001_CR NO CIMENTADA</t>
  </si>
  <si>
    <t>Pròtesi de genoll total CR (sistema conservant lligaments creuats) NO CIMENTADA</t>
  </si>
  <si>
    <t>A - Component femoral per a sistema pròtesi genoll CR primària no cimentada, metàl·lic, vàries mides</t>
  </si>
  <si>
    <t>A - Component patelar/ròtula per a sistema pròtesi genoll primària no cimentada, polietilè, vàries mides</t>
  </si>
  <si>
    <t>A - Base tibial/component tibial per a sistema pròtesi genoll CR primària no cimentada, metàl·lica, vàries mides</t>
  </si>
  <si>
    <t>001_PS NO CIMENTADA</t>
  </si>
  <si>
    <t>Pròtesi de genoll total PS ( sistema posterior estabilitzat-no conservant lligaments creuats)  NO CIMENTADA</t>
  </si>
  <si>
    <t>A - Component femoral per a sistema pròtesi genoll PS primària no cimentada, metàl·lic, vàries mides</t>
  </si>
  <si>
    <t>A - Base tibial/component tibial per a sistema pròtesi genoll PS primària no cimentada, metàl·lica, vàries mides</t>
  </si>
  <si>
    <t>001 _CR CIMENTADA HÍBRIDA</t>
  </si>
  <si>
    <t>Pròtesi de genoll total CR CIMENTADA HÍBRIDA</t>
  </si>
  <si>
    <t>A - Inserció tibial sistema pròtesi genoll 1º, ultracongruent, fix, polietilè, vàries mides</t>
  </si>
  <si>
    <t>001_ULTRACONGRUENT/MEDIAL CONGRUENT CIMENTADA</t>
  </si>
  <si>
    <t>Pròtesi de genoll total Ultracongruent/Medial congruent CIMENTADA</t>
  </si>
  <si>
    <t>A - Inserció tibial sistema pròtesi genoll 1º, ultracongruent, mòbil, polietilè, vàries mides</t>
  </si>
  <si>
    <t>A - Inserció tibial sistema pròtesi genoll 1º, congruència medial, mòbil, polietilè, vàries mides</t>
  </si>
  <si>
    <t>A - Inserció tibial sistema pròtesi genoll 1º, congruència medial, fix, polietilè, vàries mides</t>
  </si>
  <si>
    <t>001_ULTRACONGRUENT/MEDIAL CONGRUENT NO CIMENTADA</t>
  </si>
  <si>
    <t>Pròtesi de genoll total Ultracongruent/Medial congruent NO CIMENTADA</t>
  </si>
  <si>
    <t>A - Component femoral per a sistema pròtesi genoll total primari no cimentada, metàl·lic, vàries mides</t>
  </si>
  <si>
    <t>001_Pròtesi de genoll Primaria All poly</t>
  </si>
  <si>
    <t>Pròtesi de genoll PRIMARIA  ALL-POLY</t>
  </si>
  <si>
    <t>999201993</t>
  </si>
  <si>
    <t>A - Component patelar/ròtula per a sistema pròtesi genoll primària ALL-POLY, polietilè, vàries mides</t>
  </si>
  <si>
    <t>A - Base tibial/component tibial per a sistema pròtesi genoll primària ALL-POLY, polietilè, vàries mides</t>
  </si>
  <si>
    <t>002</t>
  </si>
  <si>
    <t>PRÒTESIS UNICOMPARTIMENTAL CIMENTADA</t>
  </si>
  <si>
    <t>A - Component femoral per a sistema de pròtesi genoll unicompartimental cimentada, metàl·lic, vàries mides</t>
  </si>
  <si>
    <t>A - Base tibial/component tibial per a sistema pròtesi genoll unicompartimental cimentada, metàl·lica, vàries mides</t>
  </si>
  <si>
    <t>A - Inserció tibial per a base metàl·lica fixa sistema pròtesi genoll unicompartimental cimentada, polietilè, vàries mides</t>
  </si>
  <si>
    <t>A - Inserció tibial per a base metàl·lica mòbil sistema pròtesi genoll unicompartimental cimentada, polietilè, vàries mides</t>
  </si>
  <si>
    <t>003</t>
  </si>
  <si>
    <t>PRÒTESIS UNICOMPARTIMENTAL NO CIMENTADA</t>
  </si>
  <si>
    <t>A - Component femoral per a sistema de pròtesi genoll unicompartimental no cimentada, metàl·lic, vàries mides</t>
  </si>
  <si>
    <t>A - Base tibial/component tibial per a sistema pròtesi genoll unicompartimental no cimentada, metàl·lica, vàries mides</t>
  </si>
  <si>
    <t>A - Inserció tibial per a base metàl·lica fixa sistema pròtesi genoll unicompartimental no cimentada, polietilè, vàries mides</t>
  </si>
  <si>
    <t>A - Inserció tibial per a base metàl·lica mòbil sistema pròtesi genoll unicompartimental no cimentada, polietilè, vàries mides</t>
  </si>
  <si>
    <t>004</t>
  </si>
  <si>
    <t>PRÒTESI FEMORO-PATEL.LAR</t>
  </si>
  <si>
    <t>A - Component articular femoro-patelar per a sistema pròtesi genoll bicompartimental, vàries mides</t>
  </si>
  <si>
    <t>A - Component articular patelar per a sistema pròtesi genoll unicompartimental, polietilè, vàries mides</t>
  </si>
  <si>
    <t>005</t>
  </si>
  <si>
    <t>PRÒTESI DE GENOLL TOTAL REVISIÓ I CCK ( CONSTRAINED CONDYLAR KNEE)</t>
  </si>
  <si>
    <t>A - Component femoral per a sistema pròtesi genoll revisió CCK cimentada, metàl·lic, vàries mides</t>
  </si>
  <si>
    <t>999200180</t>
  </si>
  <si>
    <t>A - Component femoral per a sistema pròtesi genoll revisió/modular cimentada, metàl·lic, vàries mides</t>
  </si>
  <si>
    <t>A - Base tibial/component tibial per a sistema pròtesi genoll revisió/modular cimentada, metàl·lica, vàries mides</t>
  </si>
  <si>
    <t>A - Inserció tibial fix per a sistema pròtesi genoll revisió, polietilè, vàries mides</t>
  </si>
  <si>
    <t>A - Inserció tibial mòbil per a sistema pròtesi genoll revisió , polietilè, vàries mides</t>
  </si>
  <si>
    <t>Tiges tibials</t>
  </si>
  <si>
    <t>A - Tija tibial per a sistema pròtesi genoll revisió/modular cimentada, metàl·lica vàries mides</t>
  </si>
  <si>
    <t>A - Tija tibial per a sistema pròtesi genoll revisió/modular no cimentada, metàl·lica, vàries mides</t>
  </si>
  <si>
    <t>A - Tija femoro-tibial per a sistema pròtesi genoll revisió CCK, metàl·lica, vàries mides</t>
  </si>
  <si>
    <t>Tiges femorals</t>
  </si>
  <si>
    <t>A - Tija femoral per a sistema pròtesi genoll revisió/modular no cimentada, metàl·lica, vàries mides</t>
  </si>
  <si>
    <t>A - Tija femoral per a sistema pròtesi genoll revisió cimentada, metàl·lica, vàries mides</t>
  </si>
  <si>
    <t>Cunyes /augments femorals</t>
  </si>
  <si>
    <t>A - Augment femoral distal per a sistema pròtesi genoll revisió, metàl·lic, vàries mides</t>
  </si>
  <si>
    <t>A - Augment femoral posterior per a sistema pròtesi genoll revisió, metàl·lic, vàries mides</t>
  </si>
  <si>
    <t>Cunyes /augments tibials</t>
  </si>
  <si>
    <t>A - Augment tibial parcial per a sistema pròtesi genoll revisió/modular, metàl·lica, vàries mides</t>
  </si>
  <si>
    <t>A - Augment tibial total per a sistema pròtesi genoll revisió/modular, metàl·lica, vàries mides</t>
  </si>
  <si>
    <t>006</t>
  </si>
  <si>
    <t>PRÒTESI XARNEL.LA BISAGRA</t>
  </si>
  <si>
    <t>006_Pròtesi Xarnel.la-Bisagra</t>
  </si>
  <si>
    <t xml:space="preserve">Pròtesi de genoll total Xarnel.la-Bisagra                  </t>
  </si>
  <si>
    <t>A - Component femoral per a sistema pròtesi genoll xarnela/frontissa rotatòria, metàl·lic, vàries mides</t>
  </si>
  <si>
    <t>A - Component patelar per a sistema pròtesi genoll xarnela/frontissa rotatòria, polietilè, vàries mides</t>
  </si>
  <si>
    <t>A - Base tibial per a sistema pròtesi genoll xarnela/frontissa rotatòria, metàl·lic, vàries mides</t>
  </si>
  <si>
    <t>A - Inserció tibial per a sistema pròtesi genoll xarnela/frontissa rotatòria, polietilè, vàries mides</t>
  </si>
  <si>
    <t>Tija femoral/tibial no cimentada</t>
  </si>
  <si>
    <t>A - Tija femoral per a sistema pròtesi genoll xarnela/frontissa rotatòria no cimentada, metàl·lic, vàries mides</t>
  </si>
  <si>
    <t>A - Tija tibial per a sistema pròtesi genoll xarnela/frontissa rotatòria no cimentada, metàl·lic, vàries mides</t>
  </si>
  <si>
    <t>Tija femoral/tibial  cimentada</t>
  </si>
  <si>
    <t>999202024</t>
  </si>
  <si>
    <t>A - Tija femoral-tibial per a sistema pròtesi genoll xarnela/frontissa rotatòria cimentada, metàl·lic, vàries mides</t>
  </si>
  <si>
    <t xml:space="preserve">006_Pròtesi de genoll total monobloc Xarnel.la-Bisagra                  </t>
  </si>
  <si>
    <t xml:space="preserve">Pròtesi de genoll total monobloc Xarnel.la-Bisagra                  </t>
  </si>
  <si>
    <t>Components femorar i tibial per a sistema monobloc</t>
  </si>
  <si>
    <t>A - Component femoral i tibial per a sistema monobloc pròtesi genoll xarnela/frontissa rotatòria, metàl·lic, vàries mides</t>
  </si>
  <si>
    <t>010</t>
  </si>
  <si>
    <t>PROCEDIMENT ARTROSCOPIA DE GENOLL FIXA</t>
  </si>
  <si>
    <t>Material necessari per a l’artroscòpia de genoll robotitzada amb unitat robòtica fixa</t>
  </si>
  <si>
    <t>011</t>
  </si>
  <si>
    <t>PROCEDIMENT ARTROSCOPIA DE GENOLL PORTÀTIL</t>
  </si>
  <si>
    <t>Material necessari per a l’artroscòpia de genoll robotitzada amb unitat robòtica portàtil</t>
  </si>
  <si>
    <t>x</t>
  </si>
  <si>
    <t>Sublot</t>
  </si>
  <si>
    <t>Descripció sublot</t>
  </si>
  <si>
    <t>Components Obligatoris</t>
  </si>
  <si>
    <t>Preu procediment màxim per procediment</t>
  </si>
  <si>
    <t>obligatori</t>
  </si>
  <si>
    <t>OBLIGATORI</t>
  </si>
  <si>
    <t xml:space="preserve">OFERTA PROTESIS </t>
  </si>
  <si>
    <t>INDICAR TIPUS PROCEDIMENT</t>
  </si>
  <si>
    <t>INDICAR TIPUS PROCEDIMENT ( Exemple PS cimentat...)</t>
  </si>
  <si>
    <t>Material fungible</t>
  </si>
  <si>
    <t>Altres</t>
  </si>
  <si>
    <t>012</t>
  </si>
  <si>
    <t>A - Material necessari per a l’artroscòpia de genoll amb sistema de navegació quirúrgic</t>
  </si>
  <si>
    <t>PROCEDIMENT ARTROSCOPIA DE GENOLL AMB NAVEGACIÓ</t>
  </si>
  <si>
    <t>Preu procediment ( suma preu components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</si>
</sst>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1" fillId="0" borderId="0" xfId="0" applyFont="1"/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 applyProtection="1">
      <alignment horizontal="left" vertical="top" wrapText="1"/>
    </xf>
    <xf numFmtId="0" fontId="5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left" wrapText="1"/>
    </xf>
    <xf numFmtId="0" fontId="5" fillId="0" borderId="5" xfId="0" applyFont="1" applyFill="1" applyBorder="1" applyAlignment="1">
      <alignment horizontal="left" vertical="center"/>
    </xf>
    <xf numFmtId="0" fontId="5" fillId="0" borderId="1" xfId="0" applyFont="1" applyFill="1" applyBorder="1" applyAlignment="1" applyProtection="1">
      <alignment horizontal="left" wrapText="1"/>
    </xf>
    <xf numFmtId="0" fontId="5" fillId="0" borderId="1" xfId="0" applyFont="1" applyFill="1" applyBorder="1" applyAlignment="1">
      <alignment horizontal="left" vertical="center"/>
    </xf>
    <xf numFmtId="0" fontId="5" fillId="0" borderId="11" xfId="0" applyNumberFormat="1" applyFont="1" applyFill="1" applyBorder="1" applyAlignment="1" applyProtection="1">
      <alignment horizontal="left" vertical="center"/>
      <protection locked="0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0" xfId="0" applyNumberFormat="1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wrapText="1"/>
    </xf>
    <xf numFmtId="49" fontId="5" fillId="0" borderId="5" xfId="0" applyNumberFormat="1" applyFont="1" applyFill="1" applyBorder="1" applyAlignment="1" applyProtection="1">
      <alignment horizontal="left" vertical="center"/>
      <protection locked="0"/>
    </xf>
    <xf numFmtId="0" fontId="5" fillId="0" borderId="11" xfId="0" applyFont="1" applyFill="1" applyBorder="1" applyAlignment="1" applyProtection="1">
      <alignment wrapText="1"/>
    </xf>
    <xf numFmtId="0" fontId="6" fillId="0" borderId="11" xfId="0" applyNumberFormat="1" applyFont="1" applyFill="1" applyBorder="1" applyAlignment="1" applyProtection="1">
      <alignment horizontal="left" vertical="center"/>
      <protection locked="0"/>
    </xf>
    <xf numFmtId="49" fontId="6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2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NumberFormat="1" applyFont="1" applyFill="1" applyBorder="1" applyAlignment="1" applyProtection="1">
      <alignment horizontal="left" vertical="center"/>
      <protection locked="0"/>
    </xf>
    <xf numFmtId="0" fontId="5" fillId="0" borderId="23" xfId="0" applyFont="1" applyFill="1" applyBorder="1" applyAlignment="1" applyProtection="1">
      <alignment horizontal="left" wrapText="1"/>
    </xf>
    <xf numFmtId="0" fontId="5" fillId="0" borderId="24" xfId="0" applyFont="1" applyFill="1" applyBorder="1" applyAlignment="1" applyProtection="1">
      <alignment horizontal="left" wrapText="1"/>
    </xf>
    <xf numFmtId="49" fontId="5" fillId="0" borderId="1" xfId="0" applyNumberFormat="1" applyFont="1" applyFill="1" applyBorder="1" applyAlignment="1" applyProtection="1">
      <alignment horizontal="left" vertical="center"/>
      <protection locked="0"/>
    </xf>
    <xf numFmtId="0" fontId="5" fillId="0" borderId="1" xfId="0" applyNumberFormat="1" applyFont="1" applyFill="1" applyBorder="1" applyAlignment="1" applyProtection="1">
      <alignment horizontal="left" vertical="top"/>
      <protection locked="0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23" xfId="0" applyFont="1" applyFill="1" applyBorder="1" applyAlignment="1">
      <alignment wrapText="1"/>
    </xf>
    <xf numFmtId="0" fontId="5" fillId="0" borderId="25" xfId="0" applyFont="1" applyFill="1" applyBorder="1" applyAlignment="1" applyProtection="1">
      <alignment horizontal="left" wrapText="1"/>
    </xf>
    <xf numFmtId="49" fontId="5" fillId="0" borderId="11" xfId="0" applyNumberFormat="1" applyFont="1" applyFill="1" applyBorder="1" applyAlignment="1" applyProtection="1">
      <alignment horizontal="left" vertical="center"/>
      <protection locked="0"/>
    </xf>
    <xf numFmtId="0" fontId="6" fillId="0" borderId="26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horizontal="left" vertical="top" wrapText="1"/>
    </xf>
    <xf numFmtId="0" fontId="6" fillId="0" borderId="28" xfId="0" applyFont="1" applyFill="1" applyBorder="1" applyAlignment="1">
      <alignment horizontal="left" vertical="top" wrapText="1"/>
    </xf>
    <xf numFmtId="0" fontId="5" fillId="0" borderId="31" xfId="0" applyFont="1" applyFill="1" applyBorder="1" applyAlignment="1">
      <alignment horizontal="left" vertical="center"/>
    </xf>
    <xf numFmtId="0" fontId="6" fillId="5" borderId="30" xfId="0" applyFont="1" applyFill="1" applyBorder="1" applyAlignment="1">
      <alignment horizontal="left" vertical="top" wrapText="1"/>
    </xf>
    <xf numFmtId="0" fontId="5" fillId="0" borderId="31" xfId="0" applyFont="1" applyBorder="1"/>
    <xf numFmtId="0" fontId="1" fillId="2" borderId="1" xfId="0" applyFont="1" applyFill="1" applyBorder="1" applyAlignment="1">
      <alignment horizontal="center"/>
    </xf>
    <xf numFmtId="0" fontId="2" fillId="3" borderId="29" xfId="0" applyFont="1" applyFill="1" applyBorder="1" applyAlignment="1">
      <alignment vertical="center"/>
    </xf>
    <xf numFmtId="0" fontId="5" fillId="0" borderId="28" xfId="0" applyFont="1" applyBorder="1" applyAlignment="1">
      <alignment wrapText="1"/>
    </xf>
    <xf numFmtId="0" fontId="5" fillId="0" borderId="26" xfId="0" applyFont="1" applyBorder="1" applyAlignment="1">
      <alignment wrapText="1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7" xfId="0" applyFont="1" applyBorder="1" applyAlignment="1">
      <alignment wrapText="1"/>
    </xf>
    <xf numFmtId="0" fontId="6" fillId="0" borderId="26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0" fontId="6" fillId="0" borderId="27" xfId="0" applyFont="1" applyFill="1" applyBorder="1" applyAlignment="1">
      <alignment horizontal="left" vertical="center" wrapText="1"/>
    </xf>
    <xf numFmtId="0" fontId="2" fillId="3" borderId="3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/>
    </xf>
    <xf numFmtId="0" fontId="5" fillId="0" borderId="28" xfId="0" applyFont="1" applyBorder="1" applyAlignment="1" applyProtection="1">
      <alignment horizontal="left" vertical="center" wrapText="1"/>
    </xf>
    <xf numFmtId="49" fontId="3" fillId="0" borderId="35" xfId="0" applyNumberFormat="1" applyFont="1" applyFill="1" applyBorder="1" applyAlignment="1" applyProtection="1">
      <alignment horizontal="left" vertical="top" wrapText="1"/>
    </xf>
    <xf numFmtId="49" fontId="3" fillId="0" borderId="36" xfId="0" applyNumberFormat="1" applyFont="1" applyFill="1" applyBorder="1" applyAlignment="1" applyProtection="1">
      <alignment horizontal="left" vertical="top" wrapText="1"/>
    </xf>
    <xf numFmtId="49" fontId="3" fillId="0" borderId="37" xfId="0" applyNumberFormat="1" applyFont="1" applyFill="1" applyBorder="1" applyAlignment="1" applyProtection="1">
      <alignment horizontal="left" vertical="top" wrapText="1"/>
    </xf>
    <xf numFmtId="49" fontId="3" fillId="0" borderId="38" xfId="0" applyNumberFormat="1" applyFont="1" applyFill="1" applyBorder="1" applyAlignment="1" applyProtection="1">
      <alignment horizontal="left" vertical="top" wrapText="1"/>
    </xf>
    <xf numFmtId="49" fontId="3" fillId="0" borderId="40" xfId="0" applyNumberFormat="1" applyFont="1" applyFill="1" applyBorder="1" applyAlignment="1" applyProtection="1">
      <alignment horizontal="left" vertical="top" wrapText="1"/>
    </xf>
    <xf numFmtId="49" fontId="3" fillId="0" borderId="41" xfId="0" applyNumberFormat="1" applyFont="1" applyFill="1" applyBorder="1" applyAlignment="1" applyProtection="1">
      <alignment horizontal="left" vertical="top" wrapText="1"/>
    </xf>
    <xf numFmtId="0" fontId="0" fillId="0" borderId="28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4" borderId="2" xfId="0" applyFont="1" applyFill="1" applyBorder="1" applyAlignment="1">
      <alignment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2" fontId="5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2" fontId="5" fillId="0" borderId="5" xfId="0" applyNumberFormat="1" applyFont="1" applyBorder="1" applyAlignment="1">
      <alignment horizontal="center" vertical="center"/>
    </xf>
    <xf numFmtId="0" fontId="5" fillId="0" borderId="5" xfId="0" applyFont="1" applyBorder="1"/>
    <xf numFmtId="2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/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4" fontId="5" fillId="0" borderId="11" xfId="0" applyNumberFormat="1" applyFont="1" applyBorder="1" applyAlignment="1">
      <alignment horizontal="center"/>
    </xf>
    <xf numFmtId="49" fontId="3" fillId="0" borderId="39" xfId="0" applyNumberFormat="1" applyFont="1" applyFill="1" applyBorder="1" applyAlignment="1" applyProtection="1">
      <alignment horizontal="left" vertical="top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2" fontId="5" fillId="0" borderId="31" xfId="0" applyNumberFormat="1" applyFont="1" applyBorder="1" applyAlignment="1">
      <alignment horizontal="center" vertical="center"/>
    </xf>
    <xf numFmtId="4" fontId="5" fillId="0" borderId="31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47" xfId="0" applyFont="1" applyBorder="1"/>
    <xf numFmtId="0" fontId="5" fillId="6" borderId="5" xfId="0" applyFont="1" applyFill="1" applyBorder="1" applyAlignment="1">
      <alignment horizontal="left" vertical="center"/>
    </xf>
    <xf numFmtId="0" fontId="5" fillId="6" borderId="11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top" wrapText="1"/>
    </xf>
    <xf numFmtId="0" fontId="6" fillId="5" borderId="11" xfId="0" applyFont="1" applyFill="1" applyBorder="1" applyAlignment="1">
      <alignment horizontal="left" vertical="top" wrapText="1"/>
    </xf>
    <xf numFmtId="0" fontId="5" fillId="6" borderId="2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top" wrapText="1"/>
    </xf>
    <xf numFmtId="4" fontId="5" fillId="0" borderId="2" xfId="0" applyNumberFormat="1" applyFont="1" applyBorder="1" applyAlignment="1">
      <alignment horizontal="center" vertical="center"/>
    </xf>
    <xf numFmtId="2" fontId="5" fillId="7" borderId="7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horizontal="left" vertical="top" wrapText="1"/>
    </xf>
    <xf numFmtId="4" fontId="5" fillId="0" borderId="8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5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center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1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3" fillId="0" borderId="51" xfId="0" applyNumberFormat="1" applyFont="1" applyFill="1" applyBorder="1" applyAlignment="1" applyProtection="1">
      <alignment horizontal="center" vertical="top" wrapText="1"/>
    </xf>
    <xf numFmtId="0" fontId="6" fillId="5" borderId="31" xfId="0" applyFont="1" applyFill="1" applyBorder="1" applyAlignment="1">
      <alignment horizontal="left" vertical="top" wrapText="1"/>
    </xf>
    <xf numFmtId="0" fontId="0" fillId="0" borderId="31" xfId="0" applyBorder="1" applyAlignment="1">
      <alignment horizontal="center" vertical="center"/>
    </xf>
    <xf numFmtId="4" fontId="5" fillId="0" borderId="28" xfId="0" applyNumberFormat="1" applyFont="1" applyBorder="1" applyAlignment="1">
      <alignment horizontal="center" vertical="center"/>
    </xf>
    <xf numFmtId="4" fontId="5" fillId="0" borderId="26" xfId="0" applyNumberFormat="1" applyFont="1" applyBorder="1" applyAlignment="1">
      <alignment horizontal="center" vertical="center"/>
    </xf>
    <xf numFmtId="0" fontId="5" fillId="0" borderId="48" xfId="0" applyFont="1" applyBorder="1"/>
    <xf numFmtId="0" fontId="5" fillId="0" borderId="49" xfId="0" applyFont="1" applyBorder="1"/>
    <xf numFmtId="0" fontId="5" fillId="0" borderId="50" xfId="0" applyFont="1" applyBorder="1"/>
    <xf numFmtId="4" fontId="5" fillId="0" borderId="27" xfId="0" applyNumberFormat="1" applyFont="1" applyBorder="1" applyAlignment="1">
      <alignment horizontal="center" vertical="center"/>
    </xf>
    <xf numFmtId="4" fontId="5" fillId="0" borderId="26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9" fontId="3" fillId="0" borderId="31" xfId="0" applyNumberFormat="1" applyFont="1" applyFill="1" applyBorder="1" applyAlignment="1" applyProtection="1">
      <alignment horizontal="center" vertical="top" wrapText="1"/>
    </xf>
    <xf numFmtId="0" fontId="0" fillId="0" borderId="2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9" fontId="4" fillId="0" borderId="20" xfId="0" applyNumberFormat="1" applyFont="1" applyFill="1" applyBorder="1" applyAlignment="1" applyProtection="1">
      <alignment horizontal="center" vertical="top" wrapText="1"/>
    </xf>
    <xf numFmtId="49" fontId="4" fillId="0" borderId="33" xfId="0" applyNumberFormat="1" applyFont="1" applyFill="1" applyBorder="1" applyAlignment="1" applyProtection="1">
      <alignment horizontal="center" vertical="top" wrapText="1"/>
    </xf>
    <xf numFmtId="49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5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1" xfId="0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</xf>
    <xf numFmtId="0" fontId="4" fillId="0" borderId="7" xfId="0" applyFont="1" applyFill="1" applyBorder="1" applyAlignment="1" applyProtection="1">
      <alignment horizontal="left" vertical="top" wrapText="1"/>
    </xf>
    <xf numFmtId="0" fontId="4" fillId="0" borderId="10" xfId="0" applyFont="1" applyFill="1" applyBorder="1" applyAlignment="1" applyProtection="1">
      <alignment horizontal="left" vertical="top" wrapText="1"/>
    </xf>
    <xf numFmtId="49" fontId="3" fillId="0" borderId="12" xfId="0" applyNumberFormat="1" applyFont="1" applyFill="1" applyBorder="1" applyAlignment="1" applyProtection="1">
      <alignment horizontal="left" vertical="top" wrapText="1"/>
    </xf>
    <xf numFmtId="49" fontId="3" fillId="0" borderId="15" xfId="0" applyNumberFormat="1" applyFont="1" applyFill="1" applyBorder="1" applyAlignment="1" applyProtection="1">
      <alignment horizontal="left" vertical="top" wrapText="1"/>
    </xf>
    <xf numFmtId="49" fontId="3" fillId="0" borderId="17" xfId="0" applyNumberFormat="1" applyFont="1" applyFill="1" applyBorder="1" applyAlignment="1" applyProtection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4" fillId="0" borderId="11" xfId="0" applyFont="1" applyFill="1" applyBorder="1" applyAlignment="1" applyProtection="1">
      <alignment horizontal="center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49" fontId="4" fillId="0" borderId="20" xfId="0" applyNumberFormat="1" applyFont="1" applyFill="1" applyBorder="1" applyAlignment="1" applyProtection="1">
      <alignment horizontal="left" vertical="top" wrapText="1"/>
    </xf>
    <xf numFmtId="49" fontId="4" fillId="0" borderId="33" xfId="0" applyNumberFormat="1" applyFont="1" applyFill="1" applyBorder="1" applyAlignment="1" applyProtection="1">
      <alignment horizontal="left" vertical="top" wrapText="1"/>
    </xf>
    <xf numFmtId="49" fontId="4" fillId="0" borderId="21" xfId="0" applyNumberFormat="1" applyFont="1" applyFill="1" applyBorder="1" applyAlignment="1" applyProtection="1">
      <alignment horizontal="left" vertical="top" wrapText="1"/>
    </xf>
    <xf numFmtId="0" fontId="0" fillId="0" borderId="7" xfId="0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5" fillId="0" borderId="11" xfId="0" applyFont="1" applyFill="1" applyBorder="1" applyAlignment="1" applyProtection="1">
      <alignment horizontal="left" vertical="center" wrapText="1"/>
    </xf>
    <xf numFmtId="49" fontId="3" fillId="0" borderId="38" xfId="0" applyNumberFormat="1" applyFont="1" applyFill="1" applyBorder="1" applyAlignment="1" applyProtection="1">
      <alignment horizontal="left" vertical="top" wrapText="1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49" fontId="3" fillId="0" borderId="14" xfId="0" applyNumberFormat="1" applyFont="1" applyFill="1" applyBorder="1" applyAlignment="1" applyProtection="1">
      <alignment horizontal="left" vertical="top" wrapText="1"/>
    </xf>
    <xf numFmtId="49" fontId="3" fillId="0" borderId="40" xfId="0" applyNumberFormat="1" applyFont="1" applyFill="1" applyBorder="1" applyAlignment="1" applyProtection="1">
      <alignment horizontal="left" vertical="top" wrapText="1"/>
    </xf>
    <xf numFmtId="49" fontId="3" fillId="0" borderId="18" xfId="0" applyNumberFormat="1" applyFont="1" applyFill="1" applyBorder="1" applyAlignment="1" applyProtection="1">
      <alignment horizontal="left" vertical="top" wrapText="1"/>
    </xf>
    <xf numFmtId="49" fontId="3" fillId="0" borderId="19" xfId="0" applyNumberFormat="1" applyFont="1" applyFill="1" applyBorder="1" applyAlignment="1" applyProtection="1">
      <alignment horizontal="left" vertical="top" wrapText="1"/>
    </xf>
    <xf numFmtId="49" fontId="3" fillId="0" borderId="39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9" fontId="3" fillId="0" borderId="16" xfId="0" applyNumberFormat="1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1" fillId="5" borderId="44" xfId="0" applyFont="1" applyFill="1" applyBorder="1" applyAlignment="1">
      <alignment horizontal="center" vertical="center" textRotation="255"/>
    </xf>
    <xf numFmtId="0" fontId="1" fillId="5" borderId="45" xfId="0" applyFont="1" applyFill="1" applyBorder="1" applyAlignment="1">
      <alignment horizontal="center" vertical="center" textRotation="255"/>
    </xf>
    <xf numFmtId="0" fontId="1" fillId="5" borderId="46" xfId="0" applyFont="1" applyFill="1" applyBorder="1" applyAlignment="1">
      <alignment horizontal="center" vertical="center" textRotation="255"/>
    </xf>
    <xf numFmtId="2" fontId="5" fillId="0" borderId="4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49" fontId="3" fillId="0" borderId="12" xfId="0" applyNumberFormat="1" applyFont="1" applyFill="1" applyBorder="1" applyAlignment="1" applyProtection="1">
      <alignment horizontal="center" vertical="top" wrapText="1"/>
    </xf>
    <xf numFmtId="49" fontId="3" fillId="0" borderId="13" xfId="0" applyNumberFormat="1" applyFont="1" applyFill="1" applyBorder="1" applyAlignment="1" applyProtection="1">
      <alignment horizontal="center" vertical="top" wrapText="1"/>
    </xf>
    <xf numFmtId="49" fontId="3" fillId="0" borderId="14" xfId="0" applyNumberFormat="1" applyFont="1" applyFill="1" applyBorder="1" applyAlignment="1" applyProtection="1">
      <alignment horizontal="center" vertical="top" wrapText="1"/>
    </xf>
    <xf numFmtId="49" fontId="3" fillId="0" borderId="15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49" fontId="3" fillId="0" borderId="16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48" xfId="0" applyNumberFormat="1" applyFont="1" applyFill="1" applyBorder="1" applyAlignment="1" applyProtection="1">
      <alignment horizontal="center" vertical="top" wrapText="1"/>
    </xf>
    <xf numFmtId="49" fontId="3" fillId="0" borderId="49" xfId="0" applyNumberFormat="1" applyFont="1" applyFill="1" applyBorder="1" applyAlignment="1" applyProtection="1">
      <alignment horizontal="center" vertical="top" wrapText="1"/>
    </xf>
    <xf numFmtId="49" fontId="3" fillId="0" borderId="50" xfId="0" applyNumberFormat="1" applyFont="1" applyFill="1" applyBorder="1" applyAlignment="1" applyProtection="1">
      <alignment horizontal="center" vertical="top" wrapText="1"/>
    </xf>
    <xf numFmtId="49" fontId="3" fillId="0" borderId="20" xfId="0" applyNumberFormat="1" applyFont="1" applyFill="1" applyBorder="1" applyAlignment="1" applyProtection="1">
      <alignment horizontal="center" vertical="top" wrapText="1"/>
    </xf>
    <xf numFmtId="49" fontId="3" fillId="0" borderId="33" xfId="0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" fontId="5" fillId="0" borderId="54" xfId="0" applyNumberFormat="1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</cellXfs>
  <cellStyles count="1"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tabSelected="1" zoomScale="110" zoomScaleNormal="110" workbookViewId="0">
      <selection activeCell="L4" sqref="L4:L8"/>
    </sheetView>
  </sheetViews>
  <sheetFormatPr defaultColWidth="10.85546875" defaultRowHeight="15" x14ac:dyDescent="0.25"/>
  <cols>
    <col min="4" max="4" width="19.5703125" customWidth="1"/>
    <col min="6" max="6" width="27.140625" customWidth="1"/>
    <col min="7" max="7" width="22.5703125" customWidth="1"/>
    <col min="8" max="8" width="11.5703125" customWidth="1"/>
    <col min="9" max="9" width="15.140625" customWidth="1"/>
    <col min="10" max="10" width="13.7109375" customWidth="1"/>
    <col min="11" max="11" width="14.7109375" customWidth="1"/>
    <col min="12" max="12" width="19" customWidth="1"/>
  </cols>
  <sheetData>
    <row r="1" spans="1:16" x14ac:dyDescent="0.25">
      <c r="A1" s="1" t="s">
        <v>0</v>
      </c>
    </row>
    <row r="2" spans="1:16" x14ac:dyDescent="0.25">
      <c r="A2" s="1"/>
      <c r="M2" s="87" t="s">
        <v>1</v>
      </c>
      <c r="N2" s="54"/>
      <c r="O2" s="54"/>
    </row>
    <row r="3" spans="1:16" ht="77.25" thickBot="1" x14ac:dyDescent="0.3">
      <c r="A3" s="2" t="s">
        <v>2</v>
      </c>
      <c r="B3" s="2" t="s">
        <v>3</v>
      </c>
      <c r="C3" s="72" t="s">
        <v>116</v>
      </c>
      <c r="D3" s="72" t="s">
        <v>117</v>
      </c>
      <c r="E3" s="72" t="s">
        <v>6</v>
      </c>
      <c r="F3" s="2" t="s">
        <v>4</v>
      </c>
      <c r="G3" s="55" t="s">
        <v>5</v>
      </c>
      <c r="H3" s="3" t="s">
        <v>118</v>
      </c>
      <c r="I3" s="71" t="s">
        <v>7</v>
      </c>
      <c r="J3" s="4" t="s">
        <v>119</v>
      </c>
      <c r="K3" s="3" t="s">
        <v>8</v>
      </c>
      <c r="L3" s="3" t="s">
        <v>9</v>
      </c>
      <c r="M3" s="83" t="s">
        <v>7</v>
      </c>
      <c r="N3" s="84" t="s">
        <v>130</v>
      </c>
      <c r="O3" s="84" t="s">
        <v>9</v>
      </c>
    </row>
    <row r="4" spans="1:16" ht="45.75" x14ac:dyDescent="0.25">
      <c r="A4" s="5" t="s">
        <v>10</v>
      </c>
      <c r="B4" s="152" t="s">
        <v>11</v>
      </c>
      <c r="C4" s="139" t="s">
        <v>12</v>
      </c>
      <c r="D4" s="142" t="s">
        <v>13</v>
      </c>
      <c r="E4" s="6" t="s">
        <v>14</v>
      </c>
      <c r="F4" s="7">
        <v>999200179</v>
      </c>
      <c r="G4" s="56" t="s">
        <v>15</v>
      </c>
      <c r="H4" s="80" t="s">
        <v>115</v>
      </c>
      <c r="I4" s="88">
        <v>960</v>
      </c>
      <c r="J4" s="167">
        <v>2000</v>
      </c>
      <c r="K4" s="198">
        <v>150</v>
      </c>
      <c r="L4" s="167">
        <f>J4*K4</f>
        <v>300000</v>
      </c>
      <c r="M4" s="89"/>
      <c r="N4" s="194">
        <f>M4+M5+M6+(MAX(M7,M8))</f>
        <v>0</v>
      </c>
      <c r="O4" s="188">
        <f>N4*K4</f>
        <v>0</v>
      </c>
      <c r="P4" s="191" t="s">
        <v>120</v>
      </c>
    </row>
    <row r="5" spans="1:16" ht="45.75" x14ac:dyDescent="0.25">
      <c r="A5" s="8" t="s">
        <v>10</v>
      </c>
      <c r="B5" s="153"/>
      <c r="C5" s="140"/>
      <c r="D5" s="143"/>
      <c r="E5" s="9" t="s">
        <v>16</v>
      </c>
      <c r="F5" s="10">
        <v>999200214</v>
      </c>
      <c r="G5" s="57" t="s">
        <v>17</v>
      </c>
      <c r="H5" s="81" t="s">
        <v>115</v>
      </c>
      <c r="I5" s="86">
        <v>90</v>
      </c>
      <c r="J5" s="168"/>
      <c r="K5" s="199"/>
      <c r="L5" s="168"/>
      <c r="M5" s="85"/>
      <c r="N5" s="195"/>
      <c r="O5" s="189"/>
      <c r="P5" s="192"/>
    </row>
    <row r="6" spans="1:16" ht="45.75" x14ac:dyDescent="0.25">
      <c r="A6" s="8" t="s">
        <v>10</v>
      </c>
      <c r="B6" s="153"/>
      <c r="C6" s="140"/>
      <c r="D6" s="143"/>
      <c r="E6" s="9" t="s">
        <v>18</v>
      </c>
      <c r="F6" s="11">
        <v>999200170</v>
      </c>
      <c r="G6" s="57" t="s">
        <v>19</v>
      </c>
      <c r="H6" s="81" t="s">
        <v>115</v>
      </c>
      <c r="I6" s="86">
        <v>700</v>
      </c>
      <c r="J6" s="168"/>
      <c r="K6" s="199"/>
      <c r="L6" s="168"/>
      <c r="M6" s="85"/>
      <c r="N6" s="195"/>
      <c r="O6" s="189"/>
      <c r="P6" s="192"/>
    </row>
    <row r="7" spans="1:16" ht="23.25" x14ac:dyDescent="0.25">
      <c r="A7" s="8" t="s">
        <v>10</v>
      </c>
      <c r="B7" s="153"/>
      <c r="C7" s="140"/>
      <c r="D7" s="143"/>
      <c r="E7" s="145" t="s">
        <v>20</v>
      </c>
      <c r="F7" s="11">
        <v>999200169</v>
      </c>
      <c r="G7" s="57" t="s">
        <v>21</v>
      </c>
      <c r="H7" s="137" t="s">
        <v>115</v>
      </c>
      <c r="I7" s="86">
        <v>250</v>
      </c>
      <c r="J7" s="168"/>
      <c r="K7" s="199"/>
      <c r="L7" s="168"/>
      <c r="M7" s="85"/>
      <c r="N7" s="195"/>
      <c r="O7" s="189"/>
      <c r="P7" s="192"/>
    </row>
    <row r="8" spans="1:16" ht="24" thickBot="1" x14ac:dyDescent="0.3">
      <c r="A8" s="8" t="s">
        <v>10</v>
      </c>
      <c r="B8" s="153"/>
      <c r="C8" s="141"/>
      <c r="D8" s="144"/>
      <c r="E8" s="146"/>
      <c r="F8" s="13">
        <v>999200209</v>
      </c>
      <c r="G8" s="61" t="s">
        <v>22</v>
      </c>
      <c r="H8" s="138"/>
      <c r="I8" s="90">
        <v>250</v>
      </c>
      <c r="J8" s="169"/>
      <c r="K8" s="200"/>
      <c r="L8" s="169"/>
      <c r="M8" s="91"/>
      <c r="N8" s="196"/>
      <c r="O8" s="190"/>
      <c r="P8" s="192"/>
    </row>
    <row r="9" spans="1:16" ht="45" x14ac:dyDescent="0.25">
      <c r="A9" s="8" t="s">
        <v>10</v>
      </c>
      <c r="B9" s="153"/>
      <c r="C9" s="139" t="s">
        <v>23</v>
      </c>
      <c r="D9" s="142" t="s">
        <v>24</v>
      </c>
      <c r="E9" s="6" t="s">
        <v>14</v>
      </c>
      <c r="F9" s="7">
        <v>999200178</v>
      </c>
      <c r="G9" s="60" t="s">
        <v>25</v>
      </c>
      <c r="H9" s="80" t="s">
        <v>115</v>
      </c>
      <c r="I9" s="88">
        <v>1000</v>
      </c>
      <c r="J9" s="167">
        <v>2000</v>
      </c>
      <c r="K9" s="201">
        <v>900</v>
      </c>
      <c r="L9" s="167">
        <f>J9*K9</f>
        <v>1800000</v>
      </c>
      <c r="M9" s="89"/>
      <c r="N9" s="197">
        <f>M9+M10+M11+(MAX(M12,M13))</f>
        <v>0</v>
      </c>
      <c r="O9" s="188">
        <f>K9*N9</f>
        <v>0</v>
      </c>
      <c r="P9" s="192"/>
    </row>
    <row r="10" spans="1:16" ht="45.75" x14ac:dyDescent="0.25">
      <c r="A10" s="8" t="s">
        <v>10</v>
      </c>
      <c r="B10" s="153"/>
      <c r="C10" s="140"/>
      <c r="D10" s="143"/>
      <c r="E10" s="9" t="s">
        <v>16</v>
      </c>
      <c r="F10" s="10">
        <v>999200214</v>
      </c>
      <c r="G10" s="57" t="s">
        <v>17</v>
      </c>
      <c r="H10" s="81" t="s">
        <v>115</v>
      </c>
      <c r="I10" s="86">
        <v>90</v>
      </c>
      <c r="J10" s="168"/>
      <c r="K10" s="202"/>
      <c r="L10" s="168"/>
      <c r="M10" s="85"/>
      <c r="N10" s="195"/>
      <c r="O10" s="189"/>
      <c r="P10" s="192"/>
    </row>
    <row r="11" spans="1:16" ht="45" x14ac:dyDescent="0.25">
      <c r="A11" s="8" t="s">
        <v>10</v>
      </c>
      <c r="B11" s="153"/>
      <c r="C11" s="140"/>
      <c r="D11" s="143"/>
      <c r="E11" s="9" t="s">
        <v>18</v>
      </c>
      <c r="F11" s="11">
        <v>999200168</v>
      </c>
      <c r="G11" s="58" t="s">
        <v>26</v>
      </c>
      <c r="H11" s="81" t="s">
        <v>115</v>
      </c>
      <c r="I11" s="86">
        <v>660</v>
      </c>
      <c r="J11" s="168"/>
      <c r="K11" s="202"/>
      <c r="L11" s="168"/>
      <c r="M11" s="85"/>
      <c r="N11" s="195"/>
      <c r="O11" s="189"/>
      <c r="P11" s="192"/>
    </row>
    <row r="12" spans="1:16" ht="22.5" x14ac:dyDescent="0.25">
      <c r="A12" s="8" t="s">
        <v>10</v>
      </c>
      <c r="B12" s="153"/>
      <c r="C12" s="140"/>
      <c r="D12" s="143"/>
      <c r="E12" s="145" t="s">
        <v>20</v>
      </c>
      <c r="F12" s="11">
        <v>999200211</v>
      </c>
      <c r="G12" s="58" t="s">
        <v>27</v>
      </c>
      <c r="H12" s="147" t="s">
        <v>115</v>
      </c>
      <c r="I12" s="86">
        <v>250</v>
      </c>
      <c r="J12" s="168"/>
      <c r="K12" s="202"/>
      <c r="L12" s="168"/>
      <c r="M12" s="85"/>
      <c r="N12" s="195"/>
      <c r="O12" s="189"/>
      <c r="P12" s="192"/>
    </row>
    <row r="13" spans="1:16" ht="23.25" thickBot="1" x14ac:dyDescent="0.3">
      <c r="A13" s="12" t="s">
        <v>10</v>
      </c>
      <c r="B13" s="153"/>
      <c r="C13" s="141"/>
      <c r="D13" s="144"/>
      <c r="E13" s="146"/>
      <c r="F13" s="13">
        <v>999202026</v>
      </c>
      <c r="G13" s="59" t="s">
        <v>28</v>
      </c>
      <c r="H13" s="148"/>
      <c r="I13" s="90">
        <v>250</v>
      </c>
      <c r="J13" s="169"/>
      <c r="K13" s="203"/>
      <c r="L13" s="169"/>
      <c r="M13" s="91"/>
      <c r="N13" s="196"/>
      <c r="O13" s="190"/>
      <c r="P13" s="193"/>
    </row>
    <row r="14" spans="1:16" ht="45" x14ac:dyDescent="0.25">
      <c r="A14" s="5" t="s">
        <v>10</v>
      </c>
      <c r="B14" s="153"/>
      <c r="C14" s="139" t="s">
        <v>29</v>
      </c>
      <c r="D14" s="142" t="s">
        <v>30</v>
      </c>
      <c r="E14" s="6" t="s">
        <v>14</v>
      </c>
      <c r="F14" s="7">
        <v>999200181</v>
      </c>
      <c r="G14" s="60" t="s">
        <v>31</v>
      </c>
      <c r="H14" s="80" t="s">
        <v>115</v>
      </c>
      <c r="I14" s="88">
        <v>1150</v>
      </c>
      <c r="J14" s="167">
        <v>2200</v>
      </c>
      <c r="K14" s="197">
        <v>102</v>
      </c>
      <c r="L14" s="167">
        <f>J14*K14</f>
        <v>224400</v>
      </c>
      <c r="M14" s="89"/>
      <c r="N14" s="197">
        <f>M14+M15+M16+(MAX(M17,M18))</f>
        <v>0</v>
      </c>
      <c r="O14" s="188">
        <f>K14*N14</f>
        <v>0</v>
      </c>
    </row>
    <row r="15" spans="1:16" ht="45" x14ac:dyDescent="0.25">
      <c r="A15" s="8" t="s">
        <v>10</v>
      </c>
      <c r="B15" s="153"/>
      <c r="C15" s="140"/>
      <c r="D15" s="143"/>
      <c r="E15" s="9" t="s">
        <v>16</v>
      </c>
      <c r="F15" s="11">
        <v>999200175</v>
      </c>
      <c r="G15" s="58" t="s">
        <v>32</v>
      </c>
      <c r="H15" s="81" t="s">
        <v>115</v>
      </c>
      <c r="I15" s="86">
        <v>90</v>
      </c>
      <c r="J15" s="168"/>
      <c r="K15" s="195"/>
      <c r="L15" s="168"/>
      <c r="M15" s="85"/>
      <c r="N15" s="195"/>
      <c r="O15" s="189"/>
    </row>
    <row r="16" spans="1:16" ht="45" x14ac:dyDescent="0.25">
      <c r="A16" s="8" t="s">
        <v>10</v>
      </c>
      <c r="B16" s="153"/>
      <c r="C16" s="140"/>
      <c r="D16" s="143"/>
      <c r="E16" s="9" t="s">
        <v>18</v>
      </c>
      <c r="F16" s="11">
        <v>999200173</v>
      </c>
      <c r="G16" s="58" t="s">
        <v>33</v>
      </c>
      <c r="H16" s="81" t="s">
        <v>115</v>
      </c>
      <c r="I16" s="86">
        <v>710</v>
      </c>
      <c r="J16" s="168"/>
      <c r="K16" s="195"/>
      <c r="L16" s="168"/>
      <c r="M16" s="85"/>
      <c r="N16" s="195"/>
      <c r="O16" s="189"/>
    </row>
    <row r="17" spans="1:16" ht="23.25" x14ac:dyDescent="0.25">
      <c r="A17" s="8" t="s">
        <v>10</v>
      </c>
      <c r="B17" s="153"/>
      <c r="C17" s="140"/>
      <c r="D17" s="143"/>
      <c r="E17" s="145" t="s">
        <v>20</v>
      </c>
      <c r="F17" s="11">
        <v>999200169</v>
      </c>
      <c r="G17" s="57" t="s">
        <v>21</v>
      </c>
      <c r="H17" s="81" t="s">
        <v>115</v>
      </c>
      <c r="I17" s="86">
        <v>250</v>
      </c>
      <c r="J17" s="168"/>
      <c r="K17" s="195"/>
      <c r="L17" s="168"/>
      <c r="M17" s="85"/>
      <c r="N17" s="195"/>
      <c r="O17" s="189"/>
    </row>
    <row r="18" spans="1:16" ht="24" thickBot="1" x14ac:dyDescent="0.3">
      <c r="A18" s="12" t="s">
        <v>10</v>
      </c>
      <c r="B18" s="153"/>
      <c r="C18" s="141"/>
      <c r="D18" s="144"/>
      <c r="E18" s="146"/>
      <c r="F18" s="13">
        <v>999200209</v>
      </c>
      <c r="G18" s="61" t="s">
        <v>22</v>
      </c>
      <c r="H18" s="82" t="s">
        <v>115</v>
      </c>
      <c r="I18" s="90">
        <v>250</v>
      </c>
      <c r="J18" s="169"/>
      <c r="K18" s="196"/>
      <c r="L18" s="169"/>
      <c r="M18" s="91"/>
      <c r="N18" s="196"/>
      <c r="O18" s="190"/>
    </row>
    <row r="19" spans="1:16" ht="45" x14ac:dyDescent="0.25">
      <c r="A19" s="5" t="s">
        <v>10</v>
      </c>
      <c r="B19" s="153"/>
      <c r="C19" s="139" t="s">
        <v>34</v>
      </c>
      <c r="D19" s="149" t="s">
        <v>35</v>
      </c>
      <c r="E19" s="6" t="s">
        <v>14</v>
      </c>
      <c r="F19" s="7">
        <v>999200887</v>
      </c>
      <c r="G19" s="60" t="s">
        <v>36</v>
      </c>
      <c r="H19" s="80" t="s">
        <v>115</v>
      </c>
      <c r="I19" s="88">
        <v>1150</v>
      </c>
      <c r="J19" s="167">
        <v>2200</v>
      </c>
      <c r="K19" s="197">
        <v>38</v>
      </c>
      <c r="L19" s="167">
        <f>J19*K19</f>
        <v>83600</v>
      </c>
      <c r="M19" s="89"/>
      <c r="N19" s="197">
        <f>M19+M20+M21+(MAX(M22,M23))</f>
        <v>0</v>
      </c>
      <c r="O19" s="188">
        <f>K19*N19</f>
        <v>0</v>
      </c>
    </row>
    <row r="20" spans="1:16" ht="45" x14ac:dyDescent="0.25">
      <c r="A20" s="8" t="s">
        <v>10</v>
      </c>
      <c r="B20" s="153"/>
      <c r="C20" s="140"/>
      <c r="D20" s="150"/>
      <c r="E20" s="9" t="s">
        <v>16</v>
      </c>
      <c r="F20" s="11">
        <v>999200175</v>
      </c>
      <c r="G20" s="58" t="s">
        <v>32</v>
      </c>
      <c r="H20" s="81" t="s">
        <v>115</v>
      </c>
      <c r="I20" s="86">
        <v>90</v>
      </c>
      <c r="J20" s="168"/>
      <c r="K20" s="195"/>
      <c r="L20" s="168"/>
      <c r="M20" s="85"/>
      <c r="N20" s="195"/>
      <c r="O20" s="189"/>
    </row>
    <row r="21" spans="1:16" ht="45" x14ac:dyDescent="0.25">
      <c r="A21" s="8" t="s">
        <v>10</v>
      </c>
      <c r="B21" s="153"/>
      <c r="C21" s="140"/>
      <c r="D21" s="150"/>
      <c r="E21" s="9" t="s">
        <v>18</v>
      </c>
      <c r="F21" s="10">
        <v>999200171</v>
      </c>
      <c r="G21" s="62" t="s">
        <v>37</v>
      </c>
      <c r="H21" s="81" t="s">
        <v>115</v>
      </c>
      <c r="I21" s="86">
        <v>710</v>
      </c>
      <c r="J21" s="168"/>
      <c r="K21" s="195"/>
      <c r="L21" s="168"/>
      <c r="M21" s="85"/>
      <c r="N21" s="195"/>
      <c r="O21" s="189"/>
    </row>
    <row r="22" spans="1:16" ht="22.5" x14ac:dyDescent="0.25">
      <c r="A22" s="8" t="s">
        <v>10</v>
      </c>
      <c r="B22" s="153"/>
      <c r="C22" s="140"/>
      <c r="D22" s="150"/>
      <c r="E22" s="145" t="s">
        <v>20</v>
      </c>
      <c r="F22" s="11">
        <v>999200211</v>
      </c>
      <c r="G22" s="63" t="s">
        <v>27</v>
      </c>
      <c r="H22" s="81" t="s">
        <v>115</v>
      </c>
      <c r="I22" s="86">
        <v>250</v>
      </c>
      <c r="J22" s="168"/>
      <c r="K22" s="195"/>
      <c r="L22" s="168"/>
      <c r="M22" s="85"/>
      <c r="N22" s="195"/>
      <c r="O22" s="189"/>
    </row>
    <row r="23" spans="1:16" ht="23.25" thickBot="1" x14ac:dyDescent="0.3">
      <c r="A23" s="12" t="s">
        <v>10</v>
      </c>
      <c r="B23" s="153"/>
      <c r="C23" s="141"/>
      <c r="D23" s="151"/>
      <c r="E23" s="146"/>
      <c r="F23" s="13">
        <v>999202026</v>
      </c>
      <c r="G23" s="64" t="s">
        <v>28</v>
      </c>
      <c r="H23" s="82" t="s">
        <v>115</v>
      </c>
      <c r="I23" s="90">
        <v>250</v>
      </c>
      <c r="J23" s="169"/>
      <c r="K23" s="196"/>
      <c r="L23" s="169"/>
      <c r="M23" s="91"/>
      <c r="N23" s="196"/>
      <c r="O23" s="190"/>
    </row>
    <row r="24" spans="1:16" ht="45" x14ac:dyDescent="0.25">
      <c r="A24" s="5" t="s">
        <v>10</v>
      </c>
      <c r="B24" s="153"/>
      <c r="C24" s="139" t="s">
        <v>38</v>
      </c>
      <c r="D24" s="149" t="s">
        <v>39</v>
      </c>
      <c r="E24" s="6" t="s">
        <v>14</v>
      </c>
      <c r="F24" s="7">
        <v>999200181</v>
      </c>
      <c r="G24" s="60" t="s">
        <v>31</v>
      </c>
      <c r="H24" s="80" t="s">
        <v>115</v>
      </c>
      <c r="I24" s="88">
        <v>1150</v>
      </c>
      <c r="J24" s="167">
        <v>2190</v>
      </c>
      <c r="K24" s="197">
        <v>90</v>
      </c>
      <c r="L24" s="167">
        <f>J24*K24</f>
        <v>197100</v>
      </c>
      <c r="M24" s="89"/>
      <c r="N24" s="197">
        <f>M24+M25+M26+(MAX(M27,M28))</f>
        <v>0</v>
      </c>
      <c r="O24" s="188">
        <f>K24*N24</f>
        <v>0</v>
      </c>
    </row>
    <row r="25" spans="1:16" ht="45.75" x14ac:dyDescent="0.25">
      <c r="A25" s="8" t="s">
        <v>10</v>
      </c>
      <c r="B25" s="153"/>
      <c r="C25" s="140"/>
      <c r="D25" s="150"/>
      <c r="E25" s="9" t="s">
        <v>16</v>
      </c>
      <c r="F25" s="10">
        <v>999200214</v>
      </c>
      <c r="G25" s="57" t="s">
        <v>17</v>
      </c>
      <c r="H25" s="81" t="s">
        <v>115</v>
      </c>
      <c r="I25" s="86">
        <v>90</v>
      </c>
      <c r="J25" s="168"/>
      <c r="K25" s="195"/>
      <c r="L25" s="168"/>
      <c r="M25" s="85"/>
      <c r="N25" s="195"/>
      <c r="O25" s="189"/>
    </row>
    <row r="26" spans="1:16" ht="45" x14ac:dyDescent="0.25">
      <c r="A26" s="8" t="s">
        <v>10</v>
      </c>
      <c r="B26" s="153"/>
      <c r="C26" s="140"/>
      <c r="D26" s="150"/>
      <c r="E26" s="9" t="s">
        <v>18</v>
      </c>
      <c r="F26" s="11">
        <v>999200170</v>
      </c>
      <c r="G26" s="58" t="s">
        <v>19</v>
      </c>
      <c r="H26" s="81" t="s">
        <v>115</v>
      </c>
      <c r="I26" s="86">
        <v>700</v>
      </c>
      <c r="J26" s="168"/>
      <c r="K26" s="195"/>
      <c r="L26" s="168"/>
      <c r="M26" s="85"/>
      <c r="N26" s="195"/>
      <c r="O26" s="189"/>
    </row>
    <row r="27" spans="1:16" ht="23.25" x14ac:dyDescent="0.25">
      <c r="A27" s="8" t="s">
        <v>10</v>
      </c>
      <c r="B27" s="153"/>
      <c r="C27" s="140"/>
      <c r="D27" s="150"/>
      <c r="E27" s="145" t="s">
        <v>20</v>
      </c>
      <c r="F27" s="11">
        <v>999200169</v>
      </c>
      <c r="G27" s="57" t="s">
        <v>21</v>
      </c>
      <c r="H27" s="81" t="s">
        <v>115</v>
      </c>
      <c r="I27" s="86">
        <v>250</v>
      </c>
      <c r="J27" s="168"/>
      <c r="K27" s="195"/>
      <c r="L27" s="168"/>
      <c r="M27" s="85"/>
      <c r="N27" s="195"/>
      <c r="O27" s="189"/>
    </row>
    <row r="28" spans="1:16" ht="46.5" thickBot="1" x14ac:dyDescent="0.3">
      <c r="A28" s="12" t="s">
        <v>10</v>
      </c>
      <c r="B28" s="153"/>
      <c r="C28" s="141"/>
      <c r="D28" s="151"/>
      <c r="E28" s="146"/>
      <c r="F28" s="15">
        <v>999203383</v>
      </c>
      <c r="G28" s="61" t="s">
        <v>40</v>
      </c>
      <c r="H28" s="82" t="s">
        <v>115</v>
      </c>
      <c r="I28" s="90">
        <v>250</v>
      </c>
      <c r="J28" s="169"/>
      <c r="K28" s="196"/>
      <c r="L28" s="169"/>
      <c r="M28" s="91"/>
      <c r="N28" s="196"/>
      <c r="O28" s="190"/>
    </row>
    <row r="29" spans="1:16" ht="45" customHeight="1" x14ac:dyDescent="0.25">
      <c r="A29" s="5" t="s">
        <v>10</v>
      </c>
      <c r="B29" s="153"/>
      <c r="C29" s="163" t="s">
        <v>41</v>
      </c>
      <c r="D29" s="149" t="s">
        <v>42</v>
      </c>
      <c r="E29" s="6" t="s">
        <v>14</v>
      </c>
      <c r="F29" s="7">
        <v>999200179</v>
      </c>
      <c r="G29" s="60" t="s">
        <v>15</v>
      </c>
      <c r="H29" s="95" t="s">
        <v>115</v>
      </c>
      <c r="I29" s="88">
        <v>960</v>
      </c>
      <c r="J29" s="167">
        <v>2000</v>
      </c>
      <c r="K29" s="197">
        <v>290</v>
      </c>
      <c r="L29" s="167">
        <f>J29*K29</f>
        <v>580000</v>
      </c>
      <c r="M29" s="89"/>
      <c r="N29" s="167">
        <f>M29+M30+M31+(MAX(M32,M33,M34,M35))</f>
        <v>0</v>
      </c>
      <c r="O29" s="188">
        <f>K29*N29</f>
        <v>0</v>
      </c>
      <c r="P29" s="191" t="s">
        <v>121</v>
      </c>
    </row>
    <row r="30" spans="1:16" ht="45.75" x14ac:dyDescent="0.25">
      <c r="A30" s="8" t="s">
        <v>10</v>
      </c>
      <c r="B30" s="153"/>
      <c r="C30" s="164"/>
      <c r="D30" s="150"/>
      <c r="E30" s="9" t="s">
        <v>16</v>
      </c>
      <c r="F30" s="10">
        <v>999200214</v>
      </c>
      <c r="G30" s="57" t="s">
        <v>17</v>
      </c>
      <c r="H30" s="92" t="s">
        <v>115</v>
      </c>
      <c r="I30" s="86">
        <v>90</v>
      </c>
      <c r="J30" s="168"/>
      <c r="K30" s="195"/>
      <c r="L30" s="168"/>
      <c r="M30" s="85"/>
      <c r="N30" s="195"/>
      <c r="O30" s="189"/>
      <c r="P30" s="192"/>
    </row>
    <row r="31" spans="1:16" ht="45" x14ac:dyDescent="0.25">
      <c r="A31" s="8" t="s">
        <v>10</v>
      </c>
      <c r="B31" s="153"/>
      <c r="C31" s="164"/>
      <c r="D31" s="150"/>
      <c r="E31" s="9" t="s">
        <v>18</v>
      </c>
      <c r="F31" s="11">
        <v>999200170</v>
      </c>
      <c r="G31" s="58" t="s">
        <v>19</v>
      </c>
      <c r="H31" s="92" t="s">
        <v>115</v>
      </c>
      <c r="I31" s="86">
        <v>700</v>
      </c>
      <c r="J31" s="168"/>
      <c r="K31" s="195"/>
      <c r="L31" s="168"/>
      <c r="M31" s="85"/>
      <c r="N31" s="195"/>
      <c r="O31" s="189"/>
      <c r="P31" s="192"/>
    </row>
    <row r="32" spans="1:16" ht="45" x14ac:dyDescent="0.25">
      <c r="A32" s="8" t="s">
        <v>10</v>
      </c>
      <c r="B32" s="153"/>
      <c r="C32" s="164"/>
      <c r="D32" s="150"/>
      <c r="E32" s="155" t="s">
        <v>20</v>
      </c>
      <c r="F32" s="11">
        <v>999203382</v>
      </c>
      <c r="G32" s="58" t="s">
        <v>43</v>
      </c>
      <c r="H32" s="147" t="s">
        <v>115</v>
      </c>
      <c r="I32" s="94">
        <v>250</v>
      </c>
      <c r="J32" s="168"/>
      <c r="K32" s="195"/>
      <c r="L32" s="168"/>
      <c r="M32" s="85"/>
      <c r="N32" s="195"/>
      <c r="O32" s="189"/>
      <c r="P32" s="192"/>
    </row>
    <row r="33" spans="1:16" ht="45" x14ac:dyDescent="0.25">
      <c r="A33" s="8" t="s">
        <v>10</v>
      </c>
      <c r="B33" s="153"/>
      <c r="C33" s="164"/>
      <c r="D33" s="150"/>
      <c r="E33" s="156"/>
      <c r="F33" s="10">
        <v>999203383</v>
      </c>
      <c r="G33" s="58" t="s">
        <v>40</v>
      </c>
      <c r="H33" s="166"/>
      <c r="I33" s="94">
        <v>250</v>
      </c>
      <c r="J33" s="168"/>
      <c r="K33" s="195"/>
      <c r="L33" s="168"/>
      <c r="M33" s="85"/>
      <c r="N33" s="195"/>
      <c r="O33" s="189"/>
      <c r="P33" s="192"/>
    </row>
    <row r="34" spans="1:16" ht="45" x14ac:dyDescent="0.25">
      <c r="A34" s="8" t="s">
        <v>10</v>
      </c>
      <c r="B34" s="153"/>
      <c r="C34" s="164"/>
      <c r="D34" s="150"/>
      <c r="E34" s="156"/>
      <c r="F34" s="11">
        <v>999203384</v>
      </c>
      <c r="G34" s="58" t="s">
        <v>44</v>
      </c>
      <c r="H34" s="166"/>
      <c r="I34" s="94">
        <v>250</v>
      </c>
      <c r="J34" s="168"/>
      <c r="K34" s="195"/>
      <c r="L34" s="168"/>
      <c r="M34" s="85"/>
      <c r="N34" s="195"/>
      <c r="O34" s="189"/>
      <c r="P34" s="192"/>
    </row>
    <row r="35" spans="1:16" ht="45.75" thickBot="1" x14ac:dyDescent="0.3">
      <c r="A35" s="8" t="s">
        <v>10</v>
      </c>
      <c r="B35" s="153"/>
      <c r="C35" s="165"/>
      <c r="D35" s="151"/>
      <c r="E35" s="157"/>
      <c r="F35" s="13">
        <v>999203385</v>
      </c>
      <c r="G35" s="59" t="s">
        <v>45</v>
      </c>
      <c r="H35" s="148"/>
      <c r="I35" s="96">
        <v>250</v>
      </c>
      <c r="J35" s="169"/>
      <c r="K35" s="196"/>
      <c r="L35" s="169"/>
      <c r="M35" s="91"/>
      <c r="N35" s="196"/>
      <c r="O35" s="190"/>
      <c r="P35" s="192"/>
    </row>
    <row r="36" spans="1:16" ht="45" x14ac:dyDescent="0.25">
      <c r="A36" s="8" t="s">
        <v>10</v>
      </c>
      <c r="B36" s="153"/>
      <c r="C36" s="163" t="s">
        <v>46</v>
      </c>
      <c r="D36" s="149" t="s">
        <v>47</v>
      </c>
      <c r="E36" s="6" t="s">
        <v>14</v>
      </c>
      <c r="F36" s="16">
        <v>999200212</v>
      </c>
      <c r="G36" s="73" t="s">
        <v>48</v>
      </c>
      <c r="H36" s="95" t="s">
        <v>115</v>
      </c>
      <c r="I36" s="88">
        <v>1150</v>
      </c>
      <c r="J36" s="167">
        <v>2200</v>
      </c>
      <c r="K36" s="197">
        <v>295</v>
      </c>
      <c r="L36" s="167">
        <f>J36*K36</f>
        <v>649000</v>
      </c>
      <c r="M36" s="89"/>
      <c r="N36" s="197">
        <f>M36+M37+M38+(MAX(M39,M40,M41,M42))</f>
        <v>0</v>
      </c>
      <c r="O36" s="188">
        <f>K36*N36</f>
        <v>0</v>
      </c>
      <c r="P36" s="192"/>
    </row>
    <row r="37" spans="1:16" ht="45" x14ac:dyDescent="0.25">
      <c r="A37" s="8" t="s">
        <v>10</v>
      </c>
      <c r="B37" s="153"/>
      <c r="C37" s="164"/>
      <c r="D37" s="150"/>
      <c r="E37" s="9" t="s">
        <v>16</v>
      </c>
      <c r="F37" s="11">
        <v>999200175</v>
      </c>
      <c r="G37" s="58" t="s">
        <v>32</v>
      </c>
      <c r="H37" s="92" t="s">
        <v>115</v>
      </c>
      <c r="I37" s="86">
        <v>90</v>
      </c>
      <c r="J37" s="168"/>
      <c r="K37" s="195"/>
      <c r="L37" s="168"/>
      <c r="M37" s="85"/>
      <c r="N37" s="195"/>
      <c r="O37" s="189"/>
      <c r="P37" s="192"/>
    </row>
    <row r="38" spans="1:16" ht="45" x14ac:dyDescent="0.25">
      <c r="A38" s="8" t="s">
        <v>10</v>
      </c>
      <c r="B38" s="153"/>
      <c r="C38" s="164"/>
      <c r="D38" s="150"/>
      <c r="E38" s="9" t="s">
        <v>18</v>
      </c>
      <c r="F38" s="11">
        <v>999200173</v>
      </c>
      <c r="G38" s="58" t="s">
        <v>33</v>
      </c>
      <c r="H38" s="92" t="s">
        <v>115</v>
      </c>
      <c r="I38" s="86">
        <v>710</v>
      </c>
      <c r="J38" s="168"/>
      <c r="K38" s="195"/>
      <c r="L38" s="168"/>
      <c r="M38" s="85"/>
      <c r="N38" s="195"/>
      <c r="O38" s="189"/>
      <c r="P38" s="192"/>
    </row>
    <row r="39" spans="1:16" ht="45" x14ac:dyDescent="0.25">
      <c r="A39" s="8" t="s">
        <v>10</v>
      </c>
      <c r="B39" s="153"/>
      <c r="C39" s="164"/>
      <c r="D39" s="150"/>
      <c r="E39" s="155" t="s">
        <v>20</v>
      </c>
      <c r="F39" s="11">
        <v>999203382</v>
      </c>
      <c r="G39" s="58" t="s">
        <v>43</v>
      </c>
      <c r="H39" s="147" t="s">
        <v>115</v>
      </c>
      <c r="I39" s="86">
        <v>250</v>
      </c>
      <c r="J39" s="168"/>
      <c r="K39" s="195"/>
      <c r="L39" s="168"/>
      <c r="M39" s="85"/>
      <c r="N39" s="195"/>
      <c r="O39" s="189"/>
      <c r="P39" s="192"/>
    </row>
    <row r="40" spans="1:16" ht="45" x14ac:dyDescent="0.25">
      <c r="A40" s="8" t="s">
        <v>10</v>
      </c>
      <c r="B40" s="153"/>
      <c r="C40" s="164"/>
      <c r="D40" s="150"/>
      <c r="E40" s="156"/>
      <c r="F40" s="10">
        <v>999203383</v>
      </c>
      <c r="G40" s="58" t="s">
        <v>40</v>
      </c>
      <c r="H40" s="166"/>
      <c r="I40" s="86">
        <v>250</v>
      </c>
      <c r="J40" s="168"/>
      <c r="K40" s="195"/>
      <c r="L40" s="168"/>
      <c r="M40" s="85"/>
      <c r="N40" s="195"/>
      <c r="O40" s="189"/>
      <c r="P40" s="192"/>
    </row>
    <row r="41" spans="1:16" ht="45" x14ac:dyDescent="0.25">
      <c r="A41" s="8" t="s">
        <v>10</v>
      </c>
      <c r="B41" s="153"/>
      <c r="C41" s="164"/>
      <c r="D41" s="150"/>
      <c r="E41" s="156"/>
      <c r="F41" s="11">
        <v>999203384</v>
      </c>
      <c r="G41" s="58" t="s">
        <v>44</v>
      </c>
      <c r="H41" s="166"/>
      <c r="I41" s="86">
        <v>250</v>
      </c>
      <c r="J41" s="168"/>
      <c r="K41" s="195"/>
      <c r="L41" s="168"/>
      <c r="M41" s="85"/>
      <c r="N41" s="195"/>
      <c r="O41" s="189"/>
      <c r="P41" s="192"/>
    </row>
    <row r="42" spans="1:16" ht="45.75" thickBot="1" x14ac:dyDescent="0.3">
      <c r="A42" s="12" t="s">
        <v>10</v>
      </c>
      <c r="B42" s="153"/>
      <c r="C42" s="165"/>
      <c r="D42" s="151"/>
      <c r="E42" s="157"/>
      <c r="F42" s="13">
        <v>999203385</v>
      </c>
      <c r="G42" s="59" t="s">
        <v>45</v>
      </c>
      <c r="H42" s="148"/>
      <c r="I42" s="90">
        <v>250</v>
      </c>
      <c r="J42" s="169"/>
      <c r="K42" s="196"/>
      <c r="L42" s="169"/>
      <c r="M42" s="91"/>
      <c r="N42" s="196"/>
      <c r="O42" s="190"/>
      <c r="P42" s="192"/>
    </row>
    <row r="43" spans="1:16" ht="45" x14ac:dyDescent="0.25">
      <c r="A43" s="5" t="s">
        <v>10</v>
      </c>
      <c r="B43" s="153"/>
      <c r="C43" s="139" t="s">
        <v>49</v>
      </c>
      <c r="D43" s="158" t="s">
        <v>50</v>
      </c>
      <c r="E43" s="161" t="s">
        <v>14</v>
      </c>
      <c r="F43" s="16">
        <v>999200179</v>
      </c>
      <c r="G43" s="60" t="s">
        <v>15</v>
      </c>
      <c r="H43" s="204" t="s">
        <v>115</v>
      </c>
      <c r="I43" s="88">
        <v>960</v>
      </c>
      <c r="J43" s="167">
        <v>1500</v>
      </c>
      <c r="K43" s="197">
        <v>20</v>
      </c>
      <c r="L43" s="167">
        <f>J43*K43</f>
        <v>30000</v>
      </c>
      <c r="M43" s="89"/>
      <c r="N43" s="197">
        <f ca="1">MAX(M43,M44)+MAX(M45,M46)+N47</f>
        <v>0</v>
      </c>
      <c r="O43" s="188">
        <f ca="1">N43*K43</f>
        <v>0</v>
      </c>
    </row>
    <row r="44" spans="1:16" ht="45" x14ac:dyDescent="0.25">
      <c r="A44" s="8" t="s">
        <v>10</v>
      </c>
      <c r="B44" s="153"/>
      <c r="C44" s="140"/>
      <c r="D44" s="159"/>
      <c r="E44" s="162"/>
      <c r="F44" s="11">
        <v>999200178</v>
      </c>
      <c r="G44" s="58" t="s">
        <v>25</v>
      </c>
      <c r="H44" s="173"/>
      <c r="I44" s="114">
        <v>1000</v>
      </c>
      <c r="J44" s="168"/>
      <c r="K44" s="195"/>
      <c r="L44" s="168"/>
      <c r="M44" s="85"/>
      <c r="N44" s="195">
        <f t="shared" ref="N44:N47" ca="1" si="0">MAX(N44,N45)+MAX(N46,N47)+N48</f>
        <v>0</v>
      </c>
      <c r="O44" s="189"/>
    </row>
    <row r="45" spans="1:16" ht="45" x14ac:dyDescent="0.25">
      <c r="A45" s="8" t="s">
        <v>10</v>
      </c>
      <c r="B45" s="153"/>
      <c r="C45" s="140"/>
      <c r="D45" s="159"/>
      <c r="E45" s="155" t="s">
        <v>16</v>
      </c>
      <c r="F45" s="10">
        <v>999200214</v>
      </c>
      <c r="G45" s="58" t="s">
        <v>17</v>
      </c>
      <c r="H45" s="147" t="s">
        <v>115</v>
      </c>
      <c r="I45" s="86">
        <v>90</v>
      </c>
      <c r="J45" s="168"/>
      <c r="K45" s="195"/>
      <c r="L45" s="168"/>
      <c r="M45" s="85"/>
      <c r="N45" s="195">
        <f t="shared" ca="1" si="0"/>
        <v>0</v>
      </c>
      <c r="O45" s="189"/>
    </row>
    <row r="46" spans="1:16" ht="45" x14ac:dyDescent="0.25">
      <c r="A46" s="8" t="s">
        <v>10</v>
      </c>
      <c r="B46" s="153"/>
      <c r="C46" s="140"/>
      <c r="D46" s="159"/>
      <c r="E46" s="162"/>
      <c r="F46" s="11" t="s">
        <v>51</v>
      </c>
      <c r="G46" s="58" t="s">
        <v>52</v>
      </c>
      <c r="H46" s="173"/>
      <c r="I46" s="86">
        <v>90</v>
      </c>
      <c r="J46" s="168"/>
      <c r="K46" s="195"/>
      <c r="L46" s="168"/>
      <c r="M46" s="85"/>
      <c r="N46" s="195">
        <f t="shared" ca="1" si="0"/>
        <v>0</v>
      </c>
      <c r="O46" s="189"/>
    </row>
    <row r="47" spans="1:16" ht="45.75" thickBot="1" x14ac:dyDescent="0.3">
      <c r="A47" s="12" t="s">
        <v>10</v>
      </c>
      <c r="B47" s="154"/>
      <c r="C47" s="141"/>
      <c r="D47" s="160"/>
      <c r="E47" s="14" t="s">
        <v>18</v>
      </c>
      <c r="F47" s="13">
        <v>999201994</v>
      </c>
      <c r="G47" s="59" t="s">
        <v>53</v>
      </c>
      <c r="H47" s="93" t="s">
        <v>115</v>
      </c>
      <c r="I47" s="90">
        <v>450</v>
      </c>
      <c r="J47" s="169"/>
      <c r="K47" s="196"/>
      <c r="L47" s="169"/>
      <c r="M47" s="91"/>
      <c r="N47" s="196">
        <f t="shared" ca="1" si="0"/>
        <v>0</v>
      </c>
      <c r="O47" s="190"/>
    </row>
    <row r="48" spans="1:16" ht="45" x14ac:dyDescent="0.25">
      <c r="A48" s="74" t="s">
        <v>54</v>
      </c>
      <c r="B48" s="175" t="s">
        <v>55</v>
      </c>
      <c r="C48" s="176"/>
      <c r="D48" s="177"/>
      <c r="E48" s="17" t="s">
        <v>14</v>
      </c>
      <c r="F48" s="18">
        <v>999200184</v>
      </c>
      <c r="G48" s="65" t="s">
        <v>56</v>
      </c>
      <c r="H48" s="95" t="s">
        <v>115</v>
      </c>
      <c r="I48" s="88">
        <v>800</v>
      </c>
      <c r="J48" s="167">
        <v>1600</v>
      </c>
      <c r="K48" s="197">
        <v>103</v>
      </c>
      <c r="L48" s="167">
        <f>J48*K48</f>
        <v>164800</v>
      </c>
      <c r="M48" s="89"/>
      <c r="N48" s="194">
        <f>M48+M49+MAX(M50,M51)</f>
        <v>0</v>
      </c>
      <c r="O48" s="188">
        <f>K48*N48</f>
        <v>0</v>
      </c>
    </row>
    <row r="49" spans="1:15" ht="45" x14ac:dyDescent="0.25">
      <c r="A49" s="75" t="s">
        <v>54</v>
      </c>
      <c r="B49" s="181"/>
      <c r="C49" s="182"/>
      <c r="D49" s="183"/>
      <c r="E49" s="19" t="s">
        <v>18</v>
      </c>
      <c r="F49" s="20">
        <v>999200176</v>
      </c>
      <c r="G49" s="63" t="s">
        <v>57</v>
      </c>
      <c r="H49" s="92" t="s">
        <v>115</v>
      </c>
      <c r="I49" s="86">
        <v>500</v>
      </c>
      <c r="J49" s="168"/>
      <c r="K49" s="195"/>
      <c r="L49" s="168"/>
      <c r="M49" s="85"/>
      <c r="N49" s="195"/>
      <c r="O49" s="189"/>
    </row>
    <row r="50" spans="1:15" ht="56.25" x14ac:dyDescent="0.25">
      <c r="A50" s="75" t="s">
        <v>54</v>
      </c>
      <c r="B50" s="181"/>
      <c r="C50" s="182"/>
      <c r="D50" s="183"/>
      <c r="E50" s="185" t="s">
        <v>20</v>
      </c>
      <c r="F50" s="20">
        <v>999200185</v>
      </c>
      <c r="G50" s="63" t="s">
        <v>58</v>
      </c>
      <c r="H50" s="147" t="s">
        <v>115</v>
      </c>
      <c r="I50" s="86">
        <v>300</v>
      </c>
      <c r="J50" s="168"/>
      <c r="K50" s="195"/>
      <c r="L50" s="168"/>
      <c r="M50" s="85"/>
      <c r="N50" s="195"/>
      <c r="O50" s="189"/>
    </row>
    <row r="51" spans="1:15" ht="57" thickBot="1" x14ac:dyDescent="0.3">
      <c r="A51" s="76" t="s">
        <v>54</v>
      </c>
      <c r="B51" s="178"/>
      <c r="C51" s="179"/>
      <c r="D51" s="180"/>
      <c r="E51" s="187"/>
      <c r="F51" s="21">
        <v>999200197</v>
      </c>
      <c r="G51" s="64" t="s">
        <v>59</v>
      </c>
      <c r="H51" s="148"/>
      <c r="I51" s="90">
        <v>300</v>
      </c>
      <c r="J51" s="169"/>
      <c r="K51" s="196"/>
      <c r="L51" s="169"/>
      <c r="M51" s="91"/>
      <c r="N51" s="196"/>
      <c r="O51" s="190"/>
    </row>
    <row r="52" spans="1:15" ht="56.25" x14ac:dyDescent="0.25">
      <c r="A52" s="74" t="s">
        <v>60</v>
      </c>
      <c r="B52" s="175" t="s">
        <v>61</v>
      </c>
      <c r="C52" s="176"/>
      <c r="D52" s="177"/>
      <c r="E52" s="22" t="s">
        <v>14</v>
      </c>
      <c r="F52" s="23">
        <v>999202011</v>
      </c>
      <c r="G52" s="65" t="s">
        <v>62</v>
      </c>
      <c r="H52" s="95" t="s">
        <v>115</v>
      </c>
      <c r="I52" s="88">
        <v>800</v>
      </c>
      <c r="J52" s="167">
        <v>1600</v>
      </c>
      <c r="K52" s="197">
        <v>104</v>
      </c>
      <c r="L52" s="167">
        <f>J52*K52</f>
        <v>166400</v>
      </c>
      <c r="M52" s="89"/>
      <c r="N52" s="197">
        <f>M52+M53+MAX(M54,M55)</f>
        <v>0</v>
      </c>
      <c r="O52" s="188">
        <f>K52*N52</f>
        <v>0</v>
      </c>
    </row>
    <row r="53" spans="1:15" ht="56.25" x14ac:dyDescent="0.25">
      <c r="A53" s="75" t="s">
        <v>60</v>
      </c>
      <c r="B53" s="181"/>
      <c r="C53" s="182"/>
      <c r="D53" s="183"/>
      <c r="E53" s="24" t="s">
        <v>18</v>
      </c>
      <c r="F53" s="25">
        <v>999202010</v>
      </c>
      <c r="G53" s="63" t="s">
        <v>63</v>
      </c>
      <c r="H53" s="92" t="s">
        <v>115</v>
      </c>
      <c r="I53" s="86">
        <v>500</v>
      </c>
      <c r="J53" s="168"/>
      <c r="K53" s="195"/>
      <c r="L53" s="168"/>
      <c r="M53" s="85"/>
      <c r="N53" s="195"/>
      <c r="O53" s="189"/>
    </row>
    <row r="54" spans="1:15" ht="56.25" x14ac:dyDescent="0.25">
      <c r="A54" s="75" t="s">
        <v>60</v>
      </c>
      <c r="B54" s="181"/>
      <c r="C54" s="182"/>
      <c r="D54" s="183"/>
      <c r="E54" s="185" t="s">
        <v>20</v>
      </c>
      <c r="F54" s="20">
        <v>999202013</v>
      </c>
      <c r="G54" s="63" t="s">
        <v>64</v>
      </c>
      <c r="H54" s="147" t="s">
        <v>115</v>
      </c>
      <c r="I54" s="86">
        <v>300</v>
      </c>
      <c r="J54" s="168"/>
      <c r="K54" s="195"/>
      <c r="L54" s="168"/>
      <c r="M54" s="85"/>
      <c r="N54" s="195"/>
      <c r="O54" s="189"/>
    </row>
    <row r="55" spans="1:15" ht="68.25" thickBot="1" x14ac:dyDescent="0.3">
      <c r="A55" s="76" t="s">
        <v>60</v>
      </c>
      <c r="B55" s="178"/>
      <c r="C55" s="179"/>
      <c r="D55" s="180"/>
      <c r="E55" s="187"/>
      <c r="F55" s="26">
        <v>999202012</v>
      </c>
      <c r="G55" s="64" t="s">
        <v>65</v>
      </c>
      <c r="H55" s="148"/>
      <c r="I55" s="90">
        <v>300</v>
      </c>
      <c r="J55" s="169"/>
      <c r="K55" s="196"/>
      <c r="L55" s="169"/>
      <c r="M55" s="91"/>
      <c r="N55" s="196"/>
      <c r="O55" s="190"/>
    </row>
    <row r="56" spans="1:15" ht="45" x14ac:dyDescent="0.25">
      <c r="A56" s="77" t="s">
        <v>66</v>
      </c>
      <c r="B56" s="175" t="s">
        <v>67</v>
      </c>
      <c r="C56" s="176"/>
      <c r="D56" s="177"/>
      <c r="E56" s="28" t="s">
        <v>14</v>
      </c>
      <c r="F56" s="29">
        <v>999200668</v>
      </c>
      <c r="G56" s="60" t="s">
        <v>68</v>
      </c>
      <c r="H56" s="95" t="s">
        <v>115</v>
      </c>
      <c r="I56" s="88">
        <v>1200</v>
      </c>
      <c r="J56" s="167">
        <v>2150</v>
      </c>
      <c r="K56" s="197">
        <v>22</v>
      </c>
      <c r="L56" s="167">
        <f>J56*K56</f>
        <v>47300</v>
      </c>
      <c r="M56" s="89"/>
      <c r="N56" s="197">
        <f>M56+M57</f>
        <v>0</v>
      </c>
      <c r="O56" s="188">
        <f>K56*N56</f>
        <v>0</v>
      </c>
    </row>
    <row r="57" spans="1:15" ht="45.75" thickBot="1" x14ac:dyDescent="0.3">
      <c r="A57" s="78" t="s">
        <v>66</v>
      </c>
      <c r="B57" s="178"/>
      <c r="C57" s="179"/>
      <c r="D57" s="180"/>
      <c r="E57" s="30" t="s">
        <v>16</v>
      </c>
      <c r="F57" s="31">
        <v>999201530</v>
      </c>
      <c r="G57" s="59" t="s">
        <v>69</v>
      </c>
      <c r="H57" s="93" t="s">
        <v>115</v>
      </c>
      <c r="I57" s="90">
        <v>950</v>
      </c>
      <c r="J57" s="169"/>
      <c r="K57" s="196"/>
      <c r="L57" s="169"/>
      <c r="M57" s="91"/>
      <c r="N57" s="196"/>
      <c r="O57" s="190"/>
    </row>
    <row r="58" spans="1:15" ht="45" x14ac:dyDescent="0.25">
      <c r="A58" s="97" t="s">
        <v>70</v>
      </c>
      <c r="B58" s="175" t="s">
        <v>71</v>
      </c>
      <c r="C58" s="176"/>
      <c r="D58" s="177"/>
      <c r="E58" s="184" t="s">
        <v>14</v>
      </c>
      <c r="F58" s="32">
        <v>999200177</v>
      </c>
      <c r="G58" s="66" t="s">
        <v>72</v>
      </c>
      <c r="H58" s="204" t="s">
        <v>115</v>
      </c>
      <c r="I58" s="88">
        <v>1600</v>
      </c>
      <c r="J58" s="167">
        <v>4600</v>
      </c>
      <c r="K58" s="197">
        <v>196</v>
      </c>
      <c r="L58" s="167">
        <f>J58*K58</f>
        <v>901600</v>
      </c>
      <c r="M58" s="89"/>
      <c r="N58" s="197">
        <f>MAX(M58,M59)+MAX(M60,M61)+M62+MAX(M63,M64)+MAX(M65,M66,M67)+MAX(M68,M69)+MAX(M70,M71)+MAX(M72,M73)</f>
        <v>0</v>
      </c>
      <c r="O58" s="188">
        <f>K58*N58</f>
        <v>0</v>
      </c>
    </row>
    <row r="59" spans="1:15" ht="45" x14ac:dyDescent="0.25">
      <c r="A59" s="79" t="s">
        <v>70</v>
      </c>
      <c r="B59" s="181"/>
      <c r="C59" s="182"/>
      <c r="D59" s="183"/>
      <c r="E59" s="172"/>
      <c r="F59" s="34" t="s">
        <v>73</v>
      </c>
      <c r="G59" s="67" t="s">
        <v>74</v>
      </c>
      <c r="H59" s="173"/>
      <c r="I59" s="86">
        <v>1600</v>
      </c>
      <c r="J59" s="168"/>
      <c r="K59" s="195"/>
      <c r="L59" s="168"/>
      <c r="M59" s="85"/>
      <c r="N59" s="195"/>
      <c r="O59" s="189"/>
    </row>
    <row r="60" spans="1:15" ht="45.75" x14ac:dyDescent="0.25">
      <c r="A60" s="79" t="s">
        <v>70</v>
      </c>
      <c r="B60" s="181"/>
      <c r="C60" s="182"/>
      <c r="D60" s="183"/>
      <c r="E60" s="172" t="s">
        <v>16</v>
      </c>
      <c r="F60" s="25">
        <v>999200175</v>
      </c>
      <c r="G60" s="68" t="s">
        <v>32</v>
      </c>
      <c r="H60" s="147" t="s">
        <v>115</v>
      </c>
      <c r="I60" s="86">
        <v>90</v>
      </c>
      <c r="J60" s="168"/>
      <c r="K60" s="195"/>
      <c r="L60" s="168"/>
      <c r="M60" s="85"/>
      <c r="N60" s="195"/>
      <c r="O60" s="189"/>
    </row>
    <row r="61" spans="1:15" ht="45" x14ac:dyDescent="0.25">
      <c r="A61" s="79" t="s">
        <v>70</v>
      </c>
      <c r="B61" s="181"/>
      <c r="C61" s="182"/>
      <c r="D61" s="183"/>
      <c r="E61" s="172"/>
      <c r="F61" s="35">
        <v>999200214</v>
      </c>
      <c r="G61" s="58" t="s">
        <v>17</v>
      </c>
      <c r="H61" s="173"/>
      <c r="I61" s="86">
        <v>90</v>
      </c>
      <c r="J61" s="168"/>
      <c r="K61" s="195"/>
      <c r="L61" s="168"/>
      <c r="M61" s="85"/>
      <c r="N61" s="195"/>
      <c r="O61" s="189"/>
    </row>
    <row r="62" spans="1:15" ht="45" x14ac:dyDescent="0.25">
      <c r="A62" s="79" t="s">
        <v>70</v>
      </c>
      <c r="B62" s="181"/>
      <c r="C62" s="182"/>
      <c r="D62" s="183"/>
      <c r="E62" s="36" t="s">
        <v>18</v>
      </c>
      <c r="F62" s="20">
        <v>999200189</v>
      </c>
      <c r="G62" s="58" t="s">
        <v>75</v>
      </c>
      <c r="H62" s="92" t="s">
        <v>115</v>
      </c>
      <c r="I62" s="86">
        <v>1000</v>
      </c>
      <c r="J62" s="168"/>
      <c r="K62" s="195"/>
      <c r="L62" s="168"/>
      <c r="M62" s="85"/>
      <c r="N62" s="195"/>
      <c r="O62" s="189"/>
    </row>
    <row r="63" spans="1:15" ht="33.75" x14ac:dyDescent="0.25">
      <c r="A63" s="79" t="s">
        <v>70</v>
      </c>
      <c r="B63" s="181"/>
      <c r="C63" s="182"/>
      <c r="D63" s="183"/>
      <c r="E63" s="185" t="s">
        <v>20</v>
      </c>
      <c r="F63" s="37">
        <v>999200190</v>
      </c>
      <c r="G63" s="67" t="s">
        <v>76</v>
      </c>
      <c r="H63" s="147" t="s">
        <v>115</v>
      </c>
      <c r="I63" s="86">
        <v>400</v>
      </c>
      <c r="J63" s="168"/>
      <c r="K63" s="195"/>
      <c r="L63" s="168"/>
      <c r="M63" s="85"/>
      <c r="N63" s="195"/>
      <c r="O63" s="189"/>
    </row>
    <row r="64" spans="1:15" ht="34.5" x14ac:dyDescent="0.25">
      <c r="A64" s="79" t="s">
        <v>70</v>
      </c>
      <c r="B64" s="181"/>
      <c r="C64" s="182"/>
      <c r="D64" s="183"/>
      <c r="E64" s="186"/>
      <c r="F64" s="38">
        <v>999202022</v>
      </c>
      <c r="G64" s="69" t="s">
        <v>77</v>
      </c>
      <c r="H64" s="173"/>
      <c r="I64" s="86">
        <v>400</v>
      </c>
      <c r="J64" s="168"/>
      <c r="K64" s="195"/>
      <c r="L64" s="168"/>
      <c r="M64" s="85"/>
      <c r="N64" s="195"/>
      <c r="O64" s="189"/>
    </row>
    <row r="65" spans="1:15" ht="45" x14ac:dyDescent="0.25">
      <c r="A65" s="79" t="s">
        <v>70</v>
      </c>
      <c r="B65" s="181"/>
      <c r="C65" s="182"/>
      <c r="D65" s="183"/>
      <c r="E65" s="172" t="s">
        <v>78</v>
      </c>
      <c r="F65" s="39">
        <v>999200192</v>
      </c>
      <c r="G65" s="58" t="s">
        <v>79</v>
      </c>
      <c r="H65" s="147" t="s">
        <v>115</v>
      </c>
      <c r="I65" s="86">
        <v>400</v>
      </c>
      <c r="J65" s="168"/>
      <c r="K65" s="195"/>
      <c r="L65" s="168"/>
      <c r="M65" s="85"/>
      <c r="N65" s="195"/>
      <c r="O65" s="189"/>
    </row>
    <row r="66" spans="1:15" ht="45" x14ac:dyDescent="0.25">
      <c r="A66" s="79" t="s">
        <v>70</v>
      </c>
      <c r="B66" s="181"/>
      <c r="C66" s="182"/>
      <c r="D66" s="183"/>
      <c r="E66" s="172"/>
      <c r="F66" s="39">
        <v>999200193</v>
      </c>
      <c r="G66" s="58" t="s">
        <v>80</v>
      </c>
      <c r="H66" s="166"/>
      <c r="I66" s="86">
        <v>400</v>
      </c>
      <c r="J66" s="168"/>
      <c r="K66" s="195"/>
      <c r="L66" s="168"/>
      <c r="M66" s="85"/>
      <c r="N66" s="195"/>
      <c r="O66" s="189"/>
    </row>
    <row r="67" spans="1:15" ht="33.75" x14ac:dyDescent="0.25">
      <c r="A67" s="79" t="s">
        <v>70</v>
      </c>
      <c r="B67" s="181"/>
      <c r="C67" s="182"/>
      <c r="D67" s="183"/>
      <c r="E67" s="172"/>
      <c r="F67" s="39">
        <v>999200174</v>
      </c>
      <c r="G67" s="58" t="s">
        <v>81</v>
      </c>
      <c r="H67" s="173"/>
      <c r="I67" s="86">
        <v>400</v>
      </c>
      <c r="J67" s="168"/>
      <c r="K67" s="195"/>
      <c r="L67" s="168"/>
      <c r="M67" s="85"/>
      <c r="N67" s="195"/>
      <c r="O67" s="189"/>
    </row>
    <row r="68" spans="1:15" ht="45" x14ac:dyDescent="0.25">
      <c r="A68" s="79" t="s">
        <v>70</v>
      </c>
      <c r="B68" s="181"/>
      <c r="C68" s="182"/>
      <c r="D68" s="183"/>
      <c r="E68" s="172" t="s">
        <v>82</v>
      </c>
      <c r="F68" s="39">
        <v>999200195</v>
      </c>
      <c r="G68" s="58" t="s">
        <v>83</v>
      </c>
      <c r="H68" s="147" t="s">
        <v>115</v>
      </c>
      <c r="I68" s="86">
        <v>400</v>
      </c>
      <c r="J68" s="168"/>
      <c r="K68" s="195"/>
      <c r="L68" s="168"/>
      <c r="M68" s="85"/>
      <c r="N68" s="195"/>
      <c r="O68" s="189"/>
    </row>
    <row r="69" spans="1:15" ht="45" x14ac:dyDescent="0.25">
      <c r="A69" s="79" t="s">
        <v>70</v>
      </c>
      <c r="B69" s="181"/>
      <c r="C69" s="182"/>
      <c r="D69" s="183"/>
      <c r="E69" s="172"/>
      <c r="F69" s="39">
        <v>999200194</v>
      </c>
      <c r="G69" s="58" t="s">
        <v>84</v>
      </c>
      <c r="H69" s="173"/>
      <c r="I69" s="86">
        <v>400</v>
      </c>
      <c r="J69" s="168"/>
      <c r="K69" s="195"/>
      <c r="L69" s="168"/>
      <c r="M69" s="85"/>
      <c r="N69" s="195"/>
      <c r="O69" s="189"/>
    </row>
    <row r="70" spans="1:15" ht="33.75" x14ac:dyDescent="0.25">
      <c r="A70" s="79" t="s">
        <v>70</v>
      </c>
      <c r="B70" s="181"/>
      <c r="C70" s="182"/>
      <c r="D70" s="183"/>
      <c r="E70" s="172" t="s">
        <v>85</v>
      </c>
      <c r="F70" s="39">
        <v>999200187</v>
      </c>
      <c r="G70" s="58" t="s">
        <v>86</v>
      </c>
      <c r="H70" s="147" t="s">
        <v>115</v>
      </c>
      <c r="I70" s="86">
        <v>355</v>
      </c>
      <c r="J70" s="168"/>
      <c r="K70" s="195"/>
      <c r="L70" s="168"/>
      <c r="M70" s="85"/>
      <c r="N70" s="195"/>
      <c r="O70" s="189"/>
    </row>
    <row r="71" spans="1:15" ht="33.75" x14ac:dyDescent="0.25">
      <c r="A71" s="79" t="s">
        <v>70</v>
      </c>
      <c r="B71" s="181"/>
      <c r="C71" s="182"/>
      <c r="D71" s="183"/>
      <c r="E71" s="172"/>
      <c r="F71" s="39">
        <v>999200182</v>
      </c>
      <c r="G71" s="58" t="s">
        <v>87</v>
      </c>
      <c r="H71" s="173"/>
      <c r="I71" s="86">
        <v>355</v>
      </c>
      <c r="J71" s="168"/>
      <c r="K71" s="195"/>
      <c r="L71" s="168"/>
      <c r="M71" s="85"/>
      <c r="N71" s="195"/>
      <c r="O71" s="189"/>
    </row>
    <row r="72" spans="1:15" ht="45" x14ac:dyDescent="0.25">
      <c r="A72" s="79" t="s">
        <v>70</v>
      </c>
      <c r="B72" s="181"/>
      <c r="C72" s="182"/>
      <c r="D72" s="183"/>
      <c r="E72" s="172" t="s">
        <v>88</v>
      </c>
      <c r="F72" s="39">
        <v>999200196</v>
      </c>
      <c r="G72" s="58" t="s">
        <v>89</v>
      </c>
      <c r="H72" s="147" t="s">
        <v>115</v>
      </c>
      <c r="I72" s="86">
        <v>355</v>
      </c>
      <c r="J72" s="168"/>
      <c r="K72" s="195"/>
      <c r="L72" s="168"/>
      <c r="M72" s="85"/>
      <c r="N72" s="195"/>
      <c r="O72" s="189"/>
    </row>
    <row r="73" spans="1:15" ht="45.75" thickBot="1" x14ac:dyDescent="0.3">
      <c r="A73" s="76" t="s">
        <v>70</v>
      </c>
      <c r="B73" s="178"/>
      <c r="C73" s="179"/>
      <c r="D73" s="180"/>
      <c r="E73" s="174"/>
      <c r="F73" s="21">
        <v>999200172</v>
      </c>
      <c r="G73" s="59" t="s">
        <v>90</v>
      </c>
      <c r="H73" s="148"/>
      <c r="I73" s="90">
        <v>355</v>
      </c>
      <c r="J73" s="169"/>
      <c r="K73" s="196"/>
      <c r="L73" s="169"/>
      <c r="M73" s="91"/>
      <c r="N73" s="196"/>
      <c r="O73" s="190"/>
    </row>
    <row r="74" spans="1:15" ht="45" x14ac:dyDescent="0.25">
      <c r="A74" s="27" t="s">
        <v>91</v>
      </c>
      <c r="B74" s="153" t="s">
        <v>92</v>
      </c>
      <c r="C74" s="163" t="s">
        <v>93</v>
      </c>
      <c r="D74" s="142" t="s">
        <v>94</v>
      </c>
      <c r="E74" s="40" t="s">
        <v>14</v>
      </c>
      <c r="F74" s="18">
        <v>999200199</v>
      </c>
      <c r="G74" s="60" t="s">
        <v>95</v>
      </c>
      <c r="H74" s="95" t="s">
        <v>115</v>
      </c>
      <c r="I74" s="88">
        <v>1600</v>
      </c>
      <c r="J74" s="167">
        <v>4400</v>
      </c>
      <c r="K74" s="197">
        <v>107</v>
      </c>
      <c r="L74" s="167">
        <f>J74*K74</f>
        <v>470800</v>
      </c>
      <c r="M74" s="89"/>
      <c r="N74" s="194">
        <f>M74+M75+M76+M77+MAX(M78,M79)+M80</f>
        <v>0</v>
      </c>
      <c r="O74" s="188">
        <f>K74*N74</f>
        <v>0</v>
      </c>
    </row>
    <row r="75" spans="1:15" ht="45" x14ac:dyDescent="0.25">
      <c r="A75" s="33" t="s">
        <v>91</v>
      </c>
      <c r="B75" s="153"/>
      <c r="C75" s="164"/>
      <c r="D75" s="143"/>
      <c r="E75" s="41" t="s">
        <v>16</v>
      </c>
      <c r="F75" s="42">
        <v>999200206</v>
      </c>
      <c r="G75" s="58" t="s">
        <v>96</v>
      </c>
      <c r="H75" s="92" t="s">
        <v>115</v>
      </c>
      <c r="I75" s="86">
        <v>100</v>
      </c>
      <c r="J75" s="168"/>
      <c r="K75" s="195"/>
      <c r="L75" s="168"/>
      <c r="M75" s="85"/>
      <c r="N75" s="195"/>
      <c r="O75" s="189"/>
    </row>
    <row r="76" spans="1:15" ht="45" x14ac:dyDescent="0.25">
      <c r="A76" s="33" t="s">
        <v>91</v>
      </c>
      <c r="B76" s="153"/>
      <c r="C76" s="164"/>
      <c r="D76" s="143"/>
      <c r="E76" s="41" t="s">
        <v>18</v>
      </c>
      <c r="F76" s="20">
        <v>999201509</v>
      </c>
      <c r="G76" s="58" t="s">
        <v>97</v>
      </c>
      <c r="H76" s="92" t="s">
        <v>115</v>
      </c>
      <c r="I76" s="86">
        <v>1600</v>
      </c>
      <c r="J76" s="168"/>
      <c r="K76" s="195"/>
      <c r="L76" s="168"/>
      <c r="M76" s="85"/>
      <c r="N76" s="195"/>
      <c r="O76" s="189"/>
    </row>
    <row r="77" spans="1:15" ht="45" x14ac:dyDescent="0.25">
      <c r="A77" s="33" t="s">
        <v>91</v>
      </c>
      <c r="B77" s="153"/>
      <c r="C77" s="164"/>
      <c r="D77" s="143"/>
      <c r="E77" s="41" t="s">
        <v>20</v>
      </c>
      <c r="F77" s="42">
        <v>999200201</v>
      </c>
      <c r="G77" s="58" t="s">
        <v>98</v>
      </c>
      <c r="H77" s="92" t="s">
        <v>115</v>
      </c>
      <c r="I77" s="86">
        <v>260</v>
      </c>
      <c r="J77" s="168"/>
      <c r="K77" s="195"/>
      <c r="L77" s="168"/>
      <c r="M77" s="85"/>
      <c r="N77" s="195"/>
      <c r="O77" s="189"/>
    </row>
    <row r="78" spans="1:15" ht="56.25" x14ac:dyDescent="0.25">
      <c r="A78" s="33" t="s">
        <v>91</v>
      </c>
      <c r="B78" s="153"/>
      <c r="C78" s="164"/>
      <c r="D78" s="143"/>
      <c r="E78" s="170" t="s">
        <v>99</v>
      </c>
      <c r="F78" s="43">
        <v>999202025</v>
      </c>
      <c r="G78" s="48" t="s">
        <v>100</v>
      </c>
      <c r="H78" s="92" t="s">
        <v>115</v>
      </c>
      <c r="I78" s="86">
        <v>440</v>
      </c>
      <c r="J78" s="168"/>
      <c r="K78" s="195"/>
      <c r="L78" s="168"/>
      <c r="M78" s="85"/>
      <c r="N78" s="195"/>
      <c r="O78" s="189"/>
    </row>
    <row r="79" spans="1:15" ht="56.25" x14ac:dyDescent="0.25">
      <c r="A79" s="33" t="s">
        <v>91</v>
      </c>
      <c r="B79" s="153"/>
      <c r="C79" s="164"/>
      <c r="D79" s="143"/>
      <c r="E79" s="171"/>
      <c r="F79" s="39">
        <v>999202098</v>
      </c>
      <c r="G79" s="62" t="s">
        <v>101</v>
      </c>
      <c r="H79" s="92" t="s">
        <v>115</v>
      </c>
      <c r="I79" s="86">
        <v>440</v>
      </c>
      <c r="J79" s="168"/>
      <c r="K79" s="195"/>
      <c r="L79" s="168"/>
      <c r="M79" s="85"/>
      <c r="N79" s="195"/>
      <c r="O79" s="189"/>
    </row>
    <row r="80" spans="1:15" ht="57" thickBot="1" x14ac:dyDescent="0.3">
      <c r="A80" s="12" t="s">
        <v>91</v>
      </c>
      <c r="B80" s="153"/>
      <c r="C80" s="165"/>
      <c r="D80" s="144"/>
      <c r="E80" s="44" t="s">
        <v>102</v>
      </c>
      <c r="F80" s="21" t="s">
        <v>103</v>
      </c>
      <c r="G80" s="70" t="s">
        <v>104</v>
      </c>
      <c r="H80" s="93" t="s">
        <v>115</v>
      </c>
      <c r="I80" s="90">
        <v>400</v>
      </c>
      <c r="J80" s="169"/>
      <c r="K80" s="196"/>
      <c r="L80" s="169"/>
      <c r="M80" s="91"/>
      <c r="N80" s="196"/>
      <c r="O80" s="190"/>
    </row>
    <row r="81" spans="1:15" ht="57" x14ac:dyDescent="0.25">
      <c r="A81" s="5" t="s">
        <v>91</v>
      </c>
      <c r="B81" s="153"/>
      <c r="C81" s="163" t="s">
        <v>105</v>
      </c>
      <c r="D81" s="149" t="s">
        <v>106</v>
      </c>
      <c r="E81" s="45" t="s">
        <v>107</v>
      </c>
      <c r="F81" s="18">
        <v>999203460</v>
      </c>
      <c r="G81" s="50" t="s">
        <v>108</v>
      </c>
      <c r="H81" s="95" t="s">
        <v>115</v>
      </c>
      <c r="I81" s="88">
        <v>4180</v>
      </c>
      <c r="J81" s="167">
        <v>4440</v>
      </c>
      <c r="K81" s="197">
        <v>33</v>
      </c>
      <c r="L81" s="167">
        <f>J81*K81</f>
        <v>146520</v>
      </c>
      <c r="M81" s="89"/>
      <c r="N81" s="197">
        <f>M81+M82</f>
        <v>0</v>
      </c>
      <c r="O81" s="188">
        <f>K81*N81</f>
        <v>0</v>
      </c>
    </row>
    <row r="82" spans="1:15" ht="45.75" thickBot="1" x14ac:dyDescent="0.3">
      <c r="A82" s="12" t="s">
        <v>91</v>
      </c>
      <c r="B82" s="154"/>
      <c r="C82" s="165"/>
      <c r="D82" s="151"/>
      <c r="E82" s="46" t="s">
        <v>20</v>
      </c>
      <c r="F82" s="47">
        <v>999200201</v>
      </c>
      <c r="G82" s="49" t="s">
        <v>98</v>
      </c>
      <c r="H82" s="93" t="s">
        <v>115</v>
      </c>
      <c r="I82" s="90">
        <v>260</v>
      </c>
      <c r="J82" s="169"/>
      <c r="K82" s="196"/>
      <c r="L82" s="169"/>
      <c r="M82" s="91"/>
      <c r="N82" s="196"/>
      <c r="O82" s="190"/>
    </row>
    <row r="83" spans="1:15" ht="45.75" customHeight="1" thickBot="1" x14ac:dyDescent="0.3">
      <c r="A83" s="218" t="s">
        <v>109</v>
      </c>
      <c r="B83" s="208" t="s">
        <v>110</v>
      </c>
      <c r="C83" s="209"/>
      <c r="D83" s="209"/>
      <c r="E83" s="210"/>
      <c r="F83" s="51">
        <v>999303048</v>
      </c>
      <c r="G83" s="52" t="s">
        <v>111</v>
      </c>
      <c r="H83" s="95" t="s">
        <v>115</v>
      </c>
      <c r="I83" s="88"/>
      <c r="J83" s="99">
        <v>600</v>
      </c>
      <c r="K83" s="100">
        <v>360</v>
      </c>
      <c r="L83" s="128">
        <f>J83*K83</f>
        <v>216000</v>
      </c>
      <c r="M83" s="130"/>
      <c r="N83" s="222">
        <f>M83+M84+M85+MAX(L86,L87)</f>
        <v>0</v>
      </c>
      <c r="O83" s="205">
        <f>K83*N83</f>
        <v>0</v>
      </c>
    </row>
    <row r="84" spans="1:15" ht="15.75" thickBot="1" x14ac:dyDescent="0.3">
      <c r="A84" s="219"/>
      <c r="B84" s="211"/>
      <c r="C84" s="212"/>
      <c r="D84" s="212"/>
      <c r="E84" s="213"/>
      <c r="F84" s="115" t="s">
        <v>125</v>
      </c>
      <c r="G84" s="116"/>
      <c r="H84" s="119" t="s">
        <v>115</v>
      </c>
      <c r="I84" s="86"/>
      <c r="J84" s="98"/>
      <c r="K84" s="118"/>
      <c r="L84" s="129"/>
      <c r="M84" s="131"/>
      <c r="N84" s="223"/>
      <c r="O84" s="206"/>
    </row>
    <row r="85" spans="1:15" ht="15.75" thickBot="1" x14ac:dyDescent="0.3">
      <c r="A85" s="219"/>
      <c r="B85" s="211"/>
      <c r="C85" s="212"/>
      <c r="D85" s="212"/>
      <c r="E85" s="213"/>
      <c r="F85" s="115" t="s">
        <v>126</v>
      </c>
      <c r="G85" s="116"/>
      <c r="H85" s="119"/>
      <c r="I85" s="86"/>
      <c r="J85" s="98"/>
      <c r="K85" s="118"/>
      <c r="L85" s="129"/>
      <c r="M85" s="131"/>
      <c r="N85" s="223"/>
      <c r="O85" s="206"/>
    </row>
    <row r="86" spans="1:15" ht="22.5" x14ac:dyDescent="0.25">
      <c r="A86" s="219"/>
      <c r="B86" s="211"/>
      <c r="C86" s="212"/>
      <c r="D86" s="212"/>
      <c r="E86" s="213"/>
      <c r="F86" s="106" t="s">
        <v>122</v>
      </c>
      <c r="G86" s="108" t="s">
        <v>124</v>
      </c>
      <c r="H86" s="147" t="s">
        <v>115</v>
      </c>
      <c r="I86" s="113"/>
      <c r="J86" s="117"/>
      <c r="K86" s="195">
        <v>360</v>
      </c>
      <c r="L86" s="134"/>
      <c r="M86" s="131"/>
      <c r="N86" s="223"/>
      <c r="O86" s="206"/>
    </row>
    <row r="87" spans="1:15" ht="15.75" thickBot="1" x14ac:dyDescent="0.3">
      <c r="A87" s="219"/>
      <c r="B87" s="211"/>
      <c r="C87" s="212"/>
      <c r="D87" s="212"/>
      <c r="E87" s="213"/>
      <c r="F87" s="110" t="s">
        <v>122</v>
      </c>
      <c r="G87" s="111" t="s">
        <v>123</v>
      </c>
      <c r="H87" s="166"/>
      <c r="I87" s="113"/>
      <c r="J87" s="112"/>
      <c r="K87" s="195"/>
      <c r="L87" s="135"/>
      <c r="M87" s="132"/>
      <c r="N87" s="224"/>
      <c r="O87" s="207"/>
    </row>
    <row r="88" spans="1:15" ht="45.75" customHeight="1" x14ac:dyDescent="0.25">
      <c r="A88" s="215" t="s">
        <v>112</v>
      </c>
      <c r="B88" s="209" t="s">
        <v>113</v>
      </c>
      <c r="C88" s="209"/>
      <c r="D88" s="209"/>
      <c r="E88" s="209"/>
      <c r="F88" s="18">
        <v>999303049</v>
      </c>
      <c r="G88" s="108" t="s">
        <v>114</v>
      </c>
      <c r="H88" s="124" t="s">
        <v>115</v>
      </c>
      <c r="I88" s="88"/>
      <c r="J88" s="99">
        <v>600</v>
      </c>
      <c r="K88" s="197">
        <v>130</v>
      </c>
      <c r="L88" s="128">
        <f>J88*K88</f>
        <v>78000</v>
      </c>
      <c r="M88" s="130"/>
      <c r="N88" s="205">
        <f>M88+M89+M90+MAX(M91,M92)</f>
        <v>0</v>
      </c>
      <c r="O88" s="205">
        <f>K88*N88</f>
        <v>0</v>
      </c>
    </row>
    <row r="89" spans="1:15" x14ac:dyDescent="0.25">
      <c r="A89" s="216"/>
      <c r="B89" s="212"/>
      <c r="C89" s="212"/>
      <c r="D89" s="212"/>
      <c r="E89" s="212"/>
      <c r="F89" s="20" t="s">
        <v>125</v>
      </c>
      <c r="G89" s="120"/>
      <c r="H89" s="119" t="s">
        <v>115</v>
      </c>
      <c r="I89" s="86"/>
      <c r="J89" s="98"/>
      <c r="K89" s="195"/>
      <c r="L89" s="129"/>
      <c r="M89" s="131"/>
      <c r="N89" s="206"/>
      <c r="O89" s="206"/>
    </row>
    <row r="90" spans="1:15" x14ac:dyDescent="0.25">
      <c r="A90" s="216"/>
      <c r="B90" s="212"/>
      <c r="C90" s="212"/>
      <c r="D90" s="212"/>
      <c r="E90" s="212"/>
      <c r="F90" s="20" t="s">
        <v>126</v>
      </c>
      <c r="G90" s="120"/>
      <c r="H90" s="119"/>
      <c r="I90" s="86"/>
      <c r="J90" s="98"/>
      <c r="K90" s="195"/>
      <c r="L90" s="129"/>
      <c r="M90" s="131"/>
      <c r="N90" s="206"/>
      <c r="O90" s="206"/>
    </row>
    <row r="91" spans="1:15" x14ac:dyDescent="0.25">
      <c r="A91" s="216"/>
      <c r="B91" s="212"/>
      <c r="C91" s="212"/>
      <c r="D91" s="212"/>
      <c r="E91" s="212"/>
      <c r="F91" s="121" t="s">
        <v>122</v>
      </c>
      <c r="G91" s="120"/>
      <c r="H91" s="220" t="s">
        <v>115</v>
      </c>
      <c r="I91" s="122"/>
      <c r="J91" s="98"/>
      <c r="K91" s="195"/>
      <c r="L91" s="129"/>
      <c r="M91" s="131"/>
      <c r="N91" s="206"/>
      <c r="O91" s="206"/>
    </row>
    <row r="92" spans="1:15" ht="15.75" thickBot="1" x14ac:dyDescent="0.3">
      <c r="A92" s="217"/>
      <c r="B92" s="214"/>
      <c r="C92" s="214"/>
      <c r="D92" s="214"/>
      <c r="E92" s="214"/>
      <c r="F92" s="107" t="s">
        <v>122</v>
      </c>
      <c r="G92" s="109"/>
      <c r="H92" s="221"/>
      <c r="I92" s="123"/>
      <c r="J92" s="101"/>
      <c r="K92" s="196"/>
      <c r="L92" s="133"/>
      <c r="M92" s="132"/>
      <c r="N92" s="207"/>
      <c r="O92" s="207"/>
    </row>
    <row r="93" spans="1:15" ht="34.5" thickBot="1" x14ac:dyDescent="0.3">
      <c r="A93" s="125" t="s">
        <v>127</v>
      </c>
      <c r="B93" s="136" t="s">
        <v>129</v>
      </c>
      <c r="C93" s="136"/>
      <c r="D93" s="136"/>
      <c r="E93" s="136"/>
      <c r="F93" s="51">
        <v>999303050</v>
      </c>
      <c r="G93" s="126" t="s">
        <v>128</v>
      </c>
      <c r="H93" s="127" t="s">
        <v>115</v>
      </c>
      <c r="I93" s="102"/>
      <c r="J93" s="103">
        <v>200</v>
      </c>
      <c r="K93" s="104">
        <v>20</v>
      </c>
      <c r="L93" s="103">
        <f>J93*K93</f>
        <v>4000</v>
      </c>
      <c r="M93" s="53"/>
      <c r="N93" s="53"/>
      <c r="O93" s="105"/>
    </row>
  </sheetData>
  <mergeCells count="145">
    <mergeCell ref="O83:O87"/>
    <mergeCell ref="N88:N92"/>
    <mergeCell ref="O88:O92"/>
    <mergeCell ref="K88:K92"/>
    <mergeCell ref="K86:K87"/>
    <mergeCell ref="B83:E87"/>
    <mergeCell ref="B88:E92"/>
    <mergeCell ref="A88:A92"/>
    <mergeCell ref="A83:A87"/>
    <mergeCell ref="H86:H87"/>
    <mergeCell ref="H91:H92"/>
    <mergeCell ref="N83:N87"/>
    <mergeCell ref="J56:J57"/>
    <mergeCell ref="K56:K57"/>
    <mergeCell ref="L56:L57"/>
    <mergeCell ref="J74:J80"/>
    <mergeCell ref="K74:K80"/>
    <mergeCell ref="N74:N80"/>
    <mergeCell ref="O74:O80"/>
    <mergeCell ref="L74:L80"/>
    <mergeCell ref="J81:J82"/>
    <mergeCell ref="K81:K82"/>
    <mergeCell ref="L81:L82"/>
    <mergeCell ref="N81:N82"/>
    <mergeCell ref="O81:O82"/>
    <mergeCell ref="H39:H42"/>
    <mergeCell ref="J36:J42"/>
    <mergeCell ref="K36:K42"/>
    <mergeCell ref="L36:L42"/>
    <mergeCell ref="N36:N42"/>
    <mergeCell ref="O36:O42"/>
    <mergeCell ref="N56:N57"/>
    <mergeCell ref="O56:O57"/>
    <mergeCell ref="H60:H61"/>
    <mergeCell ref="L58:L73"/>
    <mergeCell ref="N58:N73"/>
    <mergeCell ref="O58:O73"/>
    <mergeCell ref="H54:H55"/>
    <mergeCell ref="J52:J55"/>
    <mergeCell ref="K52:K55"/>
    <mergeCell ref="L52:L55"/>
    <mergeCell ref="N52:N55"/>
    <mergeCell ref="O52:O55"/>
    <mergeCell ref="H63:H64"/>
    <mergeCell ref="H65:H67"/>
    <mergeCell ref="H68:H69"/>
    <mergeCell ref="H58:H59"/>
    <mergeCell ref="J58:J73"/>
    <mergeCell ref="K58:K73"/>
    <mergeCell ref="J24:J28"/>
    <mergeCell ref="K24:K28"/>
    <mergeCell ref="L24:L28"/>
    <mergeCell ref="N24:N28"/>
    <mergeCell ref="O24:O28"/>
    <mergeCell ref="J19:J23"/>
    <mergeCell ref="O43:O47"/>
    <mergeCell ref="P29:P42"/>
    <mergeCell ref="H50:H51"/>
    <mergeCell ref="J48:J51"/>
    <mergeCell ref="K48:K51"/>
    <mergeCell ref="L48:L51"/>
    <mergeCell ref="N48:N51"/>
    <mergeCell ref="O48:O51"/>
    <mergeCell ref="H45:H46"/>
    <mergeCell ref="H43:H44"/>
    <mergeCell ref="J43:J47"/>
    <mergeCell ref="K43:K47"/>
    <mergeCell ref="L43:L47"/>
    <mergeCell ref="N43:N47"/>
    <mergeCell ref="K29:K35"/>
    <mergeCell ref="L29:L35"/>
    <mergeCell ref="N29:N35"/>
    <mergeCell ref="O29:O35"/>
    <mergeCell ref="E50:E51"/>
    <mergeCell ref="B52:D55"/>
    <mergeCell ref="E54:E55"/>
    <mergeCell ref="C36:C42"/>
    <mergeCell ref="O9:O13"/>
    <mergeCell ref="P4:P13"/>
    <mergeCell ref="N4:N8"/>
    <mergeCell ref="O4:O8"/>
    <mergeCell ref="J14:J18"/>
    <mergeCell ref="K14:K18"/>
    <mergeCell ref="L14:L18"/>
    <mergeCell ref="N14:N18"/>
    <mergeCell ref="O14:O18"/>
    <mergeCell ref="K4:K8"/>
    <mergeCell ref="L4:L8"/>
    <mergeCell ref="J9:J13"/>
    <mergeCell ref="K9:K13"/>
    <mergeCell ref="L9:L13"/>
    <mergeCell ref="N9:N13"/>
    <mergeCell ref="J4:J8"/>
    <mergeCell ref="K19:K23"/>
    <mergeCell ref="L19:L23"/>
    <mergeCell ref="N19:N23"/>
    <mergeCell ref="O19:O23"/>
    <mergeCell ref="E27:E28"/>
    <mergeCell ref="C29:C35"/>
    <mergeCell ref="D29:D35"/>
    <mergeCell ref="E32:E35"/>
    <mergeCell ref="H32:H35"/>
    <mergeCell ref="J29:J35"/>
    <mergeCell ref="B74:B82"/>
    <mergeCell ref="C74:C80"/>
    <mergeCell ref="D74:D80"/>
    <mergeCell ref="E78:E79"/>
    <mergeCell ref="C81:C82"/>
    <mergeCell ref="D81:D82"/>
    <mergeCell ref="E68:E69"/>
    <mergeCell ref="E70:E71"/>
    <mergeCell ref="H70:H71"/>
    <mergeCell ref="E72:E73"/>
    <mergeCell ref="H72:H73"/>
    <mergeCell ref="B56:D57"/>
    <mergeCell ref="B58:D73"/>
    <mergeCell ref="E58:E59"/>
    <mergeCell ref="E60:E61"/>
    <mergeCell ref="E63:E64"/>
    <mergeCell ref="E65:E67"/>
    <mergeCell ref="B48:D51"/>
    <mergeCell ref="B93:E93"/>
    <mergeCell ref="H7:H8"/>
    <mergeCell ref="C9:C13"/>
    <mergeCell ref="D9:D13"/>
    <mergeCell ref="E12:E13"/>
    <mergeCell ref="H12:H13"/>
    <mergeCell ref="C14:C18"/>
    <mergeCell ref="D14:D18"/>
    <mergeCell ref="E17:E18"/>
    <mergeCell ref="C19:C23"/>
    <mergeCell ref="D19:D23"/>
    <mergeCell ref="E22:E23"/>
    <mergeCell ref="B4:B47"/>
    <mergeCell ref="C4:C8"/>
    <mergeCell ref="D4:D8"/>
    <mergeCell ref="E7:E8"/>
    <mergeCell ref="D36:D42"/>
    <mergeCell ref="E39:E42"/>
    <mergeCell ref="C43:C47"/>
    <mergeCell ref="D43:D47"/>
    <mergeCell ref="E43:E44"/>
    <mergeCell ref="E45:E46"/>
    <mergeCell ref="C24:C28"/>
    <mergeCell ref="D24:D28"/>
  </mergeCells>
  <conditionalFormatting sqref="F48:F51">
    <cfRule type="duplicateValues" dxfId="17" priority="17"/>
    <cfRule type="duplicateValues" dxfId="16" priority="18"/>
  </conditionalFormatting>
  <conditionalFormatting sqref="F52:F55">
    <cfRule type="duplicateValues" dxfId="15" priority="15"/>
    <cfRule type="duplicateValues" dxfId="14" priority="16"/>
  </conditionalFormatting>
  <conditionalFormatting sqref="F56:F57">
    <cfRule type="duplicateValues" dxfId="13" priority="13"/>
    <cfRule type="duplicateValues" dxfId="12" priority="14"/>
  </conditionalFormatting>
  <conditionalFormatting sqref="F81">
    <cfRule type="duplicateValues" dxfId="11" priority="11"/>
    <cfRule type="duplicateValues" dxfId="10" priority="12"/>
  </conditionalFormatting>
  <conditionalFormatting sqref="F82">
    <cfRule type="duplicateValues" dxfId="9" priority="9"/>
    <cfRule type="duplicateValues" dxfId="8" priority="10"/>
  </conditionalFormatting>
  <conditionalFormatting sqref="F58:F73">
    <cfRule type="duplicateValues" dxfId="7" priority="19"/>
    <cfRule type="duplicateValues" dxfId="6" priority="20"/>
  </conditionalFormatting>
  <conditionalFormatting sqref="F79">
    <cfRule type="duplicateValues" dxfId="5" priority="7"/>
    <cfRule type="duplicateValues" dxfId="4" priority="8"/>
  </conditionalFormatting>
  <conditionalFormatting sqref="F80">
    <cfRule type="duplicateValues" dxfId="3" priority="5"/>
    <cfRule type="duplicateValues" dxfId="2" priority="6"/>
  </conditionalFormatting>
  <conditionalFormatting sqref="F74:F78">
    <cfRule type="duplicateValues" dxfId="1" priority="23"/>
    <cfRule type="duplicateValues" dxfId="0" priority="24"/>
  </conditionalFormatting>
  <pageMargins left="0.31496062992125984" right="0.31496062992125984" top="0.74803149606299213" bottom="0.74803149606299213" header="0.31496062992125984" footer="0.31496062992125984"/>
  <pageSetup paperSize="8" scale="80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Hoja1</vt:lpstr>
      <vt:lpstr>Hoja1!Àrea_d'impressió</vt:lpstr>
      <vt:lpstr>Hoja1!Títols_per_imprimir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Mª José Tejeda Apolo</dc:creator>
  <cp:lastModifiedBy>M. Jose Siurana Izquierdo</cp:lastModifiedBy>
  <cp:lastPrinted>2025-07-30T11:03:16Z</cp:lastPrinted>
  <dcterms:created xsi:type="dcterms:W3CDTF">2025-07-01T08:25:45Z</dcterms:created>
  <dcterms:modified xsi:type="dcterms:W3CDTF">2025-12-19T10:51:31Z</dcterms:modified>
</cp:coreProperties>
</file>